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10 - Stavební část" sheetId="3" r:id="rId3"/>
    <sheet name="20 - ZTI" sheetId="4" r:id="rId4"/>
    <sheet name="30 - Odvětrání" sheetId="5" r:id="rId5"/>
    <sheet name="40 - UT" sheetId="6" r:id="rId6"/>
    <sheet name="50 - Elektroinstalace" sheetId="7" r:id="rId7"/>
    <sheet name="60 - Venkovní úpravy" sheetId="8" r:id="rId8"/>
    <sheet name="70 - Venkovní rozvody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'00 - VRN'!$C$82:$K$110</definedName>
    <definedName name="_xlnm.Print_Area" localSheetId="1">'00 - VRN'!$C$4:$J$39,'00 - VRN'!$C$45:$J$64,'00 - VRN'!$C$70:$K$110</definedName>
    <definedName name="_xlnm.Print_Titles" localSheetId="1">'00 - VRN'!$82:$82</definedName>
    <definedName name="_xlnm._FilterDatabase" localSheetId="2" hidden="1">'10 - Stavební část'!$C$97:$K$983</definedName>
    <definedName name="_xlnm.Print_Area" localSheetId="2">'10 - Stavební část'!$C$4:$J$39,'10 - Stavební část'!$C$45:$J$79,'10 - Stavební část'!$C$85:$K$983</definedName>
    <definedName name="_xlnm.Print_Titles" localSheetId="2">'10 - Stavební část'!$97:$97</definedName>
    <definedName name="_xlnm._FilterDatabase" localSheetId="3" hidden="1">'20 - ZTI'!$C$92:$K$334</definedName>
    <definedName name="_xlnm.Print_Area" localSheetId="3">'20 - ZTI'!$C$4:$J$39,'20 - ZTI'!$C$45:$J$74,'20 - ZTI'!$C$80:$K$334</definedName>
    <definedName name="_xlnm.Print_Titles" localSheetId="3">'20 - ZTI'!$92:$92</definedName>
    <definedName name="_xlnm._FilterDatabase" localSheetId="4" hidden="1">'30 - Odvětrání'!$C$81:$K$143</definedName>
    <definedName name="_xlnm.Print_Area" localSheetId="4">'30 - Odvětrání'!$C$4:$J$39,'30 - Odvětrání'!$C$45:$J$63,'30 - Odvětrání'!$C$69:$K$143</definedName>
    <definedName name="_xlnm.Print_Titles" localSheetId="4">'30 - Odvětrání'!$81:$81</definedName>
    <definedName name="_xlnm._FilterDatabase" localSheetId="5" hidden="1">'40 - UT'!$C$85:$K$194</definedName>
    <definedName name="_xlnm.Print_Area" localSheetId="5">'40 - UT'!$C$4:$J$39,'40 - UT'!$C$45:$J$67,'40 - UT'!$C$73:$K$194</definedName>
    <definedName name="_xlnm.Print_Titles" localSheetId="5">'40 - UT'!$85:$85</definedName>
    <definedName name="_xlnm._FilterDatabase" localSheetId="6" hidden="1">'50 - Elektroinstalace'!$C$88:$K$353</definedName>
    <definedName name="_xlnm.Print_Area" localSheetId="6">'50 - Elektroinstalace'!$C$4:$J$39,'50 - Elektroinstalace'!$C$45:$J$70,'50 - Elektroinstalace'!$C$76:$K$353</definedName>
    <definedName name="_xlnm.Print_Titles" localSheetId="6">'50 - Elektroinstalace'!$88:$88</definedName>
    <definedName name="_xlnm._FilterDatabase" localSheetId="7" hidden="1">'60 - Venkovní úpravy'!$C$86:$K$181</definedName>
    <definedName name="_xlnm.Print_Area" localSheetId="7">'60 - Venkovní úpravy'!$C$4:$J$39,'60 - Venkovní úpravy'!$C$45:$J$68,'60 - Venkovní úpravy'!$C$74:$K$181</definedName>
    <definedName name="_xlnm.Print_Titles" localSheetId="7">'60 - Venkovní úpravy'!$86:$86</definedName>
    <definedName name="_xlnm._FilterDatabase" localSheetId="8" hidden="1">'70 - Venkovní rozvody'!$C$90:$K$281</definedName>
    <definedName name="_xlnm.Print_Area" localSheetId="8">'70 - Venkovní rozvody'!$C$4:$J$39,'70 - Venkovní rozvody'!$C$45:$J$72,'70 - Venkovní rozvody'!$C$78:$K$281</definedName>
    <definedName name="_xlnm.Print_Titles" localSheetId="8">'70 - Venkovní rozvody'!$90:$90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T269"/>
  <c r="R270"/>
  <c r="R269"/>
  <c r="P270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8" r="J37"/>
  <c r="J36"/>
  <c i="1" r="AY61"/>
  <c i="8" r="J35"/>
  <c i="1" r="AX61"/>
  <c i="8"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7" r="J37"/>
  <c r="J36"/>
  <c i="1" r="AY60"/>
  <c i="7" r="J35"/>
  <c i="1" r="AX60"/>
  <c i="7" r="BI350"/>
  <c r="BH350"/>
  <c r="BG350"/>
  <c r="BF350"/>
  <c r="T350"/>
  <c r="R350"/>
  <c r="P350"/>
  <c r="BI343"/>
  <c r="BH343"/>
  <c r="BG343"/>
  <c r="BF343"/>
  <c r="T343"/>
  <c r="R343"/>
  <c r="P343"/>
  <c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6" r="J37"/>
  <c r="J36"/>
  <c i="1" r="AY59"/>
  <c i="6" r="J35"/>
  <c i="1" r="AX59"/>
  <c i="6"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5" r="J37"/>
  <c r="J36"/>
  <c i="1" r="AY58"/>
  <c i="5" r="J35"/>
  <c i="1" r="AX58"/>
  <c i="5"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4" r="J37"/>
  <c r="J36"/>
  <c i="1" r="AY57"/>
  <c i="4" r="J35"/>
  <c i="1" r="AX57"/>
  <c i="4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3" r="J37"/>
  <c r="J36"/>
  <c i="1" r="AY56"/>
  <c i="3" r="J35"/>
  <c i="1" r="AX56"/>
  <c i="3"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6"/>
  <c r="BH966"/>
  <c r="BG966"/>
  <c r="BF966"/>
  <c r="T966"/>
  <c r="R966"/>
  <c r="P966"/>
  <c r="BI962"/>
  <c r="BH962"/>
  <c r="BG962"/>
  <c r="BF962"/>
  <c r="T962"/>
  <c r="R962"/>
  <c r="P962"/>
  <c r="BI946"/>
  <c r="BH946"/>
  <c r="BG946"/>
  <c r="BF946"/>
  <c r="T946"/>
  <c r="R946"/>
  <c r="P946"/>
  <c r="BI942"/>
  <c r="BH942"/>
  <c r="BG942"/>
  <c r="BF942"/>
  <c r="T942"/>
  <c r="R942"/>
  <c r="P942"/>
  <c r="BI939"/>
  <c r="BH939"/>
  <c r="BG939"/>
  <c r="BF939"/>
  <c r="T939"/>
  <c r="R939"/>
  <c r="P939"/>
  <c r="BI931"/>
  <c r="BH931"/>
  <c r="BG931"/>
  <c r="BF931"/>
  <c r="T931"/>
  <c r="R931"/>
  <c r="P931"/>
  <c r="BI928"/>
  <c r="BH928"/>
  <c r="BG928"/>
  <c r="BF928"/>
  <c r="T928"/>
  <c r="R928"/>
  <c r="P928"/>
  <c r="BI925"/>
  <c r="BH925"/>
  <c r="BG925"/>
  <c r="BF925"/>
  <c r="T925"/>
  <c r="R925"/>
  <c r="P925"/>
  <c r="BI912"/>
  <c r="BH912"/>
  <c r="BG912"/>
  <c r="BF912"/>
  <c r="T912"/>
  <c r="R912"/>
  <c r="P912"/>
  <c r="BI909"/>
  <c r="BH909"/>
  <c r="BG909"/>
  <c r="BF909"/>
  <c r="T909"/>
  <c r="R909"/>
  <c r="P909"/>
  <c r="BI906"/>
  <c r="BH906"/>
  <c r="BG906"/>
  <c r="BF906"/>
  <c r="T906"/>
  <c r="R906"/>
  <c r="P906"/>
  <c r="BI902"/>
  <c r="BH902"/>
  <c r="BG902"/>
  <c r="BF902"/>
  <c r="T902"/>
  <c r="R902"/>
  <c r="P902"/>
  <c r="BI899"/>
  <c r="BH899"/>
  <c r="BG899"/>
  <c r="BF899"/>
  <c r="T899"/>
  <c r="R899"/>
  <c r="P899"/>
  <c r="BI891"/>
  <c r="BH891"/>
  <c r="BG891"/>
  <c r="BF891"/>
  <c r="T891"/>
  <c r="R891"/>
  <c r="P891"/>
  <c r="BI888"/>
  <c r="BH888"/>
  <c r="BG888"/>
  <c r="BF888"/>
  <c r="T888"/>
  <c r="R888"/>
  <c r="P888"/>
  <c r="BI885"/>
  <c r="BH885"/>
  <c r="BG885"/>
  <c r="BF885"/>
  <c r="T885"/>
  <c r="R885"/>
  <c r="P885"/>
  <c r="BI882"/>
  <c r="BH882"/>
  <c r="BG882"/>
  <c r="BF882"/>
  <c r="T882"/>
  <c r="R882"/>
  <c r="P882"/>
  <c r="BI879"/>
  <c r="BH879"/>
  <c r="BG879"/>
  <c r="BF879"/>
  <c r="T879"/>
  <c r="R879"/>
  <c r="P879"/>
  <c r="BI876"/>
  <c r="BH876"/>
  <c r="BG876"/>
  <c r="BF876"/>
  <c r="T876"/>
  <c r="R876"/>
  <c r="P876"/>
  <c r="BI872"/>
  <c r="BH872"/>
  <c r="BG872"/>
  <c r="BF872"/>
  <c r="T872"/>
  <c r="R872"/>
  <c r="P872"/>
  <c r="BI868"/>
  <c r="BH868"/>
  <c r="BG868"/>
  <c r="BF868"/>
  <c r="T868"/>
  <c r="R868"/>
  <c r="P868"/>
  <c r="BI865"/>
  <c r="BH865"/>
  <c r="BG865"/>
  <c r="BF865"/>
  <c r="T865"/>
  <c r="R865"/>
  <c r="P865"/>
  <c r="BI861"/>
  <c r="BH861"/>
  <c r="BG861"/>
  <c r="BF861"/>
  <c r="T861"/>
  <c r="R861"/>
  <c r="P861"/>
  <c r="BI858"/>
  <c r="BH858"/>
  <c r="BG858"/>
  <c r="BF858"/>
  <c r="T858"/>
  <c r="R858"/>
  <c r="P858"/>
  <c r="BI835"/>
  <c r="BH835"/>
  <c r="BG835"/>
  <c r="BF835"/>
  <c r="T835"/>
  <c r="R835"/>
  <c r="P835"/>
  <c r="BI832"/>
  <c r="BH832"/>
  <c r="BG832"/>
  <c r="BF832"/>
  <c r="T832"/>
  <c r="R832"/>
  <c r="P832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7"/>
  <c r="BH817"/>
  <c r="BG817"/>
  <c r="BF817"/>
  <c r="T817"/>
  <c r="R817"/>
  <c r="P817"/>
  <c r="BI811"/>
  <c r="BH811"/>
  <c r="BG811"/>
  <c r="BF811"/>
  <c r="T811"/>
  <c r="R811"/>
  <c r="P811"/>
  <c r="BI809"/>
  <c r="BH809"/>
  <c r="BG809"/>
  <c r="BF809"/>
  <c r="T809"/>
  <c r="R809"/>
  <c r="P809"/>
  <c r="BI806"/>
  <c r="BH806"/>
  <c r="BG806"/>
  <c r="BF806"/>
  <c r="T806"/>
  <c r="R806"/>
  <c r="P806"/>
  <c r="BI804"/>
  <c r="BH804"/>
  <c r="BG804"/>
  <c r="BF804"/>
  <c r="T804"/>
  <c r="R804"/>
  <c r="P804"/>
  <c r="BI801"/>
  <c r="BH801"/>
  <c r="BG801"/>
  <c r="BF801"/>
  <c r="T801"/>
  <c r="R801"/>
  <c r="P801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6"/>
  <c r="BH776"/>
  <c r="BG776"/>
  <c r="BF776"/>
  <c r="T776"/>
  <c r="R776"/>
  <c r="P776"/>
  <c r="BI773"/>
  <c r="BH773"/>
  <c r="BG773"/>
  <c r="BF773"/>
  <c r="T773"/>
  <c r="R773"/>
  <c r="P773"/>
  <c r="BI770"/>
  <c r="BH770"/>
  <c r="BG770"/>
  <c r="BF770"/>
  <c r="T770"/>
  <c r="R770"/>
  <c r="P770"/>
  <c r="BI763"/>
  <c r="BH763"/>
  <c r="BG763"/>
  <c r="BF763"/>
  <c r="T763"/>
  <c r="R763"/>
  <c r="P763"/>
  <c r="BI760"/>
  <c r="BH760"/>
  <c r="BG760"/>
  <c r="BF760"/>
  <c r="T760"/>
  <c r="R760"/>
  <c r="P760"/>
  <c r="BI756"/>
  <c r="BH756"/>
  <c r="BG756"/>
  <c r="BF756"/>
  <c r="T756"/>
  <c r="R756"/>
  <c r="P756"/>
  <c r="BI752"/>
  <c r="BH752"/>
  <c r="BG752"/>
  <c r="BF752"/>
  <c r="T752"/>
  <c r="R752"/>
  <c r="P752"/>
  <c r="BI748"/>
  <c r="BH748"/>
  <c r="BG748"/>
  <c r="BF748"/>
  <c r="T748"/>
  <c r="R748"/>
  <c r="P748"/>
  <c r="BI742"/>
  <c r="BH742"/>
  <c r="BG742"/>
  <c r="BF742"/>
  <c r="T742"/>
  <c r="R742"/>
  <c r="P742"/>
  <c r="BI738"/>
  <c r="BH738"/>
  <c r="BG738"/>
  <c r="BF738"/>
  <c r="T738"/>
  <c r="R738"/>
  <c r="P738"/>
  <c r="BI732"/>
  <c r="BH732"/>
  <c r="BG732"/>
  <c r="BF732"/>
  <c r="T732"/>
  <c r="R732"/>
  <c r="P732"/>
  <c r="BI730"/>
  <c r="BH730"/>
  <c r="BG730"/>
  <c r="BF730"/>
  <c r="T730"/>
  <c r="R730"/>
  <c r="P730"/>
  <c r="BI727"/>
  <c r="BH727"/>
  <c r="BG727"/>
  <c r="BF727"/>
  <c r="T727"/>
  <c r="R727"/>
  <c r="P727"/>
  <c r="BI723"/>
  <c r="BH723"/>
  <c r="BG723"/>
  <c r="BF723"/>
  <c r="T723"/>
  <c r="R723"/>
  <c r="P723"/>
  <c r="BI720"/>
  <c r="BH720"/>
  <c r="BG720"/>
  <c r="BF720"/>
  <c r="T720"/>
  <c r="R720"/>
  <c r="P720"/>
  <c r="BI714"/>
  <c r="BH714"/>
  <c r="BG714"/>
  <c r="BF714"/>
  <c r="T714"/>
  <c r="R714"/>
  <c r="P714"/>
  <c r="BI711"/>
  <c r="BH711"/>
  <c r="BG711"/>
  <c r="BF711"/>
  <c r="T711"/>
  <c r="R711"/>
  <c r="P711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0"/>
  <c r="BH690"/>
  <c r="BG690"/>
  <c r="BF690"/>
  <c r="T690"/>
  <c r="R690"/>
  <c r="P690"/>
  <c r="BI681"/>
  <c r="BH681"/>
  <c r="BG681"/>
  <c r="BF681"/>
  <c r="T681"/>
  <c r="R681"/>
  <c r="P681"/>
  <c r="BI678"/>
  <c r="BH678"/>
  <c r="BG678"/>
  <c r="BF678"/>
  <c r="T678"/>
  <c r="R678"/>
  <c r="P678"/>
  <c r="BI674"/>
  <c r="BH674"/>
  <c r="BG674"/>
  <c r="BF674"/>
  <c r="T674"/>
  <c r="R674"/>
  <c r="P674"/>
  <c r="BI671"/>
  <c r="BH671"/>
  <c r="BG671"/>
  <c r="BF671"/>
  <c r="T671"/>
  <c r="R671"/>
  <c r="P671"/>
  <c r="BI665"/>
  <c r="BH665"/>
  <c r="BG665"/>
  <c r="BF665"/>
  <c r="T665"/>
  <c r="R665"/>
  <c r="P665"/>
  <c r="BI660"/>
  <c r="BH660"/>
  <c r="BG660"/>
  <c r="BF660"/>
  <c r="T660"/>
  <c r="R660"/>
  <c r="P660"/>
  <c r="BI657"/>
  <c r="BH657"/>
  <c r="BG657"/>
  <c r="BF657"/>
  <c r="T657"/>
  <c r="R657"/>
  <c r="P657"/>
  <c r="BI654"/>
  <c r="BH654"/>
  <c r="BG654"/>
  <c r="BF654"/>
  <c r="T654"/>
  <c r="R654"/>
  <c r="P654"/>
  <c r="BI648"/>
  <c r="BH648"/>
  <c r="BG648"/>
  <c r="BF648"/>
  <c r="T648"/>
  <c r="R648"/>
  <c r="P648"/>
  <c r="BI644"/>
  <c r="BH644"/>
  <c r="BG644"/>
  <c r="BF644"/>
  <c r="T644"/>
  <c r="R644"/>
  <c r="P644"/>
  <c r="BI641"/>
  <c r="BH641"/>
  <c r="BG641"/>
  <c r="BF641"/>
  <c r="T641"/>
  <c r="R641"/>
  <c r="P641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5"/>
  <c r="BH625"/>
  <c r="BG625"/>
  <c r="BF625"/>
  <c r="T625"/>
  <c r="R625"/>
  <c r="P625"/>
  <c r="BI618"/>
  <c r="BH618"/>
  <c r="BG618"/>
  <c r="BF618"/>
  <c r="T618"/>
  <c r="R618"/>
  <c r="P618"/>
  <c r="BI611"/>
  <c r="BH611"/>
  <c r="BG611"/>
  <c r="BF611"/>
  <c r="T611"/>
  <c r="R611"/>
  <c r="P611"/>
  <c r="BI599"/>
  <c r="BH599"/>
  <c r="BG599"/>
  <c r="BF599"/>
  <c r="T599"/>
  <c r="R599"/>
  <c r="P599"/>
  <c r="BI596"/>
  <c r="BH596"/>
  <c r="BG596"/>
  <c r="BF596"/>
  <c r="T596"/>
  <c r="R596"/>
  <c r="P596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6"/>
  <c r="BH576"/>
  <c r="BG576"/>
  <c r="BF576"/>
  <c r="T576"/>
  <c r="R576"/>
  <c r="P576"/>
  <c r="BI568"/>
  <c r="BH568"/>
  <c r="BG568"/>
  <c r="BF568"/>
  <c r="T568"/>
  <c r="R568"/>
  <c r="P568"/>
  <c r="BI564"/>
  <c r="BH564"/>
  <c r="BG564"/>
  <c r="BF564"/>
  <c r="T564"/>
  <c r="R564"/>
  <c r="P564"/>
  <c r="BI561"/>
  <c r="BH561"/>
  <c r="BG561"/>
  <c r="BF561"/>
  <c r="T561"/>
  <c r="R561"/>
  <c r="P561"/>
  <c r="BI555"/>
  <c r="BH555"/>
  <c r="BG555"/>
  <c r="BF555"/>
  <c r="T555"/>
  <c r="R555"/>
  <c r="P555"/>
  <c r="BI552"/>
  <c r="BH552"/>
  <c r="BG552"/>
  <c r="BF552"/>
  <c r="T552"/>
  <c r="R552"/>
  <c r="P552"/>
  <c r="BI546"/>
  <c r="BH546"/>
  <c r="BG546"/>
  <c r="BF546"/>
  <c r="T546"/>
  <c r="R546"/>
  <c r="P546"/>
  <c r="BI541"/>
  <c r="BH541"/>
  <c r="BG541"/>
  <c r="BF541"/>
  <c r="T541"/>
  <c r="T540"/>
  <c r="R541"/>
  <c r="R540"/>
  <c r="P541"/>
  <c r="P540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2"/>
  <c r="BH502"/>
  <c r="BG502"/>
  <c r="BF502"/>
  <c r="T502"/>
  <c r="R502"/>
  <c r="P502"/>
  <c r="BI497"/>
  <c r="BH497"/>
  <c r="BG497"/>
  <c r="BF497"/>
  <c r="T497"/>
  <c r="R497"/>
  <c r="P497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4"/>
  <c r="BH474"/>
  <c r="BG474"/>
  <c r="BF474"/>
  <c r="T474"/>
  <c r="R474"/>
  <c r="P474"/>
  <c r="BI469"/>
  <c r="BH469"/>
  <c r="BG469"/>
  <c r="BF469"/>
  <c r="T469"/>
  <c r="R469"/>
  <c r="P469"/>
  <c r="BI454"/>
  <c r="BH454"/>
  <c r="BG454"/>
  <c r="BF454"/>
  <c r="T454"/>
  <c r="R454"/>
  <c r="P454"/>
  <c r="BI450"/>
  <c r="BH450"/>
  <c r="BG450"/>
  <c r="BF450"/>
  <c r="T450"/>
  <c r="R450"/>
  <c r="P450"/>
  <c r="BI447"/>
  <c r="BH447"/>
  <c r="BG447"/>
  <c r="BF447"/>
  <c r="T447"/>
  <c r="R447"/>
  <c r="P447"/>
  <c r="BI436"/>
  <c r="BH436"/>
  <c r="BG436"/>
  <c r="BF436"/>
  <c r="T436"/>
  <c r="R436"/>
  <c r="P436"/>
  <c r="BI433"/>
  <c r="BH433"/>
  <c r="BG433"/>
  <c r="BF433"/>
  <c r="T433"/>
  <c r="R433"/>
  <c r="P433"/>
  <c r="BI421"/>
  <c r="BH421"/>
  <c r="BG421"/>
  <c r="BF421"/>
  <c r="T421"/>
  <c r="R421"/>
  <c r="P421"/>
  <c r="BI418"/>
  <c r="BH418"/>
  <c r="BG418"/>
  <c r="BF418"/>
  <c r="T418"/>
  <c r="R418"/>
  <c r="P418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4"/>
  <c r="BH394"/>
  <c r="BG394"/>
  <c r="BF394"/>
  <c r="T394"/>
  <c r="R394"/>
  <c r="P394"/>
  <c r="BI391"/>
  <c r="BH391"/>
  <c r="BG391"/>
  <c r="BF391"/>
  <c r="T391"/>
  <c r="R391"/>
  <c r="P391"/>
  <c r="BI379"/>
  <c r="BH379"/>
  <c r="BG379"/>
  <c r="BF379"/>
  <c r="T379"/>
  <c r="R379"/>
  <c r="P379"/>
  <c r="BI341"/>
  <c r="BH341"/>
  <c r="BG341"/>
  <c r="BF341"/>
  <c r="T341"/>
  <c r="R341"/>
  <c r="P34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1"/>
  <c r="BH191"/>
  <c r="BG191"/>
  <c r="BF191"/>
  <c r="T191"/>
  <c r="R191"/>
  <c r="P191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3"/>
  <c r="BH153"/>
  <c r="BG153"/>
  <c r="BF153"/>
  <c r="T153"/>
  <c r="R153"/>
  <c r="P153"/>
  <c r="BI147"/>
  <c r="BH147"/>
  <c r="BG147"/>
  <c r="BF147"/>
  <c r="T147"/>
  <c r="R147"/>
  <c r="P147"/>
  <c r="BI138"/>
  <c r="BH138"/>
  <c r="BG138"/>
  <c r="BF138"/>
  <c r="T138"/>
  <c r="R138"/>
  <c r="P138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95"/>
  <c r="J17"/>
  <c r="J12"/>
  <c r="J92"/>
  <c r="E7"/>
  <c r="E48"/>
  <c i="2" r="J37"/>
  <c r="J36"/>
  <c i="1" r="AY55"/>
  <c i="2" r="J35"/>
  <c i="1" r="AX55"/>
  <c i="2"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T93"/>
  <c r="R94"/>
  <c r="R93"/>
  <c r="P94"/>
  <c r="P93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1" r="L50"/>
  <c r="AM50"/>
  <c r="AM49"/>
  <c r="L49"/>
  <c r="AM47"/>
  <c r="L47"/>
  <c r="L45"/>
  <c r="L44"/>
  <c i="2" r="J89"/>
  <c r="BK94"/>
  <c i="3" r="J981"/>
  <c r="BK975"/>
  <c r="J966"/>
  <c r="J939"/>
  <c r="BK909"/>
  <c r="J891"/>
  <c r="BK879"/>
  <c r="BK865"/>
  <c r="J832"/>
  <c r="BK819"/>
  <c r="J806"/>
  <c r="BK796"/>
  <c r="BK788"/>
  <c r="J779"/>
  <c r="BK763"/>
  <c r="J748"/>
  <c r="BK730"/>
  <c r="BK714"/>
  <c r="J699"/>
  <c r="J678"/>
  <c r="J665"/>
  <c r="J657"/>
  <c r="J633"/>
  <c r="J618"/>
  <c r="BK588"/>
  <c r="BK568"/>
  <c r="J546"/>
  <c r="J529"/>
  <c r="BK516"/>
  <c r="BK502"/>
  <c r="J484"/>
  <c r="J454"/>
  <c r="J433"/>
  <c r="J406"/>
  <c r="BK394"/>
  <c r="BK328"/>
  <c r="BK317"/>
  <c r="J298"/>
  <c r="J284"/>
  <c r="BK268"/>
  <c r="J245"/>
  <c r="BK231"/>
  <c r="J217"/>
  <c r="J203"/>
  <c r="BK175"/>
  <c r="BK153"/>
  <c r="J131"/>
  <c r="BK107"/>
  <c r="J978"/>
  <c r="BK966"/>
  <c r="BK939"/>
  <c r="J912"/>
  <c r="J899"/>
  <c r="J882"/>
  <c r="J865"/>
  <c r="BK832"/>
  <c r="J819"/>
  <c r="BK806"/>
  <c r="J796"/>
  <c r="J790"/>
  <c r="J781"/>
  <c r="J763"/>
  <c r="BK748"/>
  <c r="J730"/>
  <c r="J714"/>
  <c r="BK699"/>
  <c r="BK678"/>
  <c r="BK648"/>
  <c r="BK633"/>
  <c r="BK618"/>
  <c r="J588"/>
  <c r="J564"/>
  <c r="BK546"/>
  <c r="BK529"/>
  <c r="BK519"/>
  <c r="J497"/>
  <c r="BK480"/>
  <c r="J450"/>
  <c r="BK418"/>
  <c r="J400"/>
  <c r="J341"/>
  <c r="J314"/>
  <c r="J292"/>
  <c r="J281"/>
  <c r="BK259"/>
  <c r="J242"/>
  <c r="BK227"/>
  <c r="J214"/>
  <c r="BK203"/>
  <c r="J175"/>
  <c r="J153"/>
  <c r="J128"/>
  <c r="J107"/>
  <c i="4" r="BK320"/>
  <c r="BK307"/>
  <c r="BK301"/>
  <c r="J292"/>
  <c r="J277"/>
  <c r="J267"/>
  <c r="J255"/>
  <c r="J240"/>
  <c r="BK228"/>
  <c r="J218"/>
  <c r="J203"/>
  <c r="J191"/>
  <c r="J179"/>
  <c r="J163"/>
  <c r="J150"/>
  <c r="BK133"/>
  <c r="BK119"/>
  <c r="J112"/>
  <c r="BK104"/>
  <c r="J96"/>
  <c r="BK310"/>
  <c r="BK304"/>
  <c r="BK292"/>
  <c r="J280"/>
  <c r="BK267"/>
  <c r="J258"/>
  <c r="BK246"/>
  <c r="BK234"/>
  <c r="BK222"/>
  <c r="J209"/>
  <c r="BK191"/>
  <c r="BK179"/>
  <c r="BK163"/>
  <c r="BK150"/>
  <c r="J128"/>
  <c r="J115"/>
  <c r="J100"/>
  <c i="5" r="J133"/>
  <c r="J122"/>
  <c r="BK115"/>
  <c r="BK105"/>
  <c r="J95"/>
  <c r="BK88"/>
  <c r="J140"/>
  <c r="BK122"/>
  <c r="J110"/>
  <c r="BK100"/>
  <c r="BK90"/>
  <c i="6" r="J185"/>
  <c r="BK172"/>
  <c r="J136"/>
  <c r="BK122"/>
  <c r="BK109"/>
  <c r="BK95"/>
  <c r="BK185"/>
  <c r="J172"/>
  <c r="J163"/>
  <c r="J146"/>
  <c r="J140"/>
  <c r="J126"/>
  <c r="J109"/>
  <c r="J95"/>
  <c i="7" r="BK343"/>
  <c r="BK326"/>
  <c r="J318"/>
  <c r="J308"/>
  <c r="BK297"/>
  <c r="J287"/>
  <c r="BK275"/>
  <c r="BK262"/>
  <c r="BK255"/>
  <c r="BK249"/>
  <c r="J237"/>
  <c r="J226"/>
  <c r="J218"/>
  <c r="BK207"/>
  <c r="J202"/>
  <c r="BK193"/>
  <c r="BK185"/>
  <c r="J175"/>
  <c r="J165"/>
  <c r="J158"/>
  <c r="BK148"/>
  <c r="BK134"/>
  <c r="BK131"/>
  <c r="BK117"/>
  <c r="J106"/>
  <c r="BK95"/>
  <c r="J343"/>
  <c r="J326"/>
  <c r="BK321"/>
  <c i="8" r="BK107"/>
  <c r="J90"/>
  <c i="9" r="J266"/>
  <c r="BK252"/>
  <c r="BK238"/>
  <c r="J226"/>
  <c r="BK216"/>
  <c r="BK205"/>
  <c r="J191"/>
  <c r="BK173"/>
  <c r="BK149"/>
  <c r="J118"/>
  <c r="J94"/>
  <c r="J274"/>
  <c r="BK266"/>
  <c r="J260"/>
  <c r="BK256"/>
  <c r="BK241"/>
  <c r="BK230"/>
  <c r="BK222"/>
  <c r="J211"/>
  <c r="J205"/>
  <c r="BK191"/>
  <c r="J175"/>
  <c r="BK156"/>
  <c r="BK125"/>
  <c r="J106"/>
  <c i="2" r="J94"/>
  <c r="BK98"/>
  <c i="1" r="AS54"/>
  <c i="3" r="BK925"/>
  <c r="J906"/>
  <c r="J888"/>
  <c r="BK876"/>
  <c r="BK861"/>
  <c r="J828"/>
  <c r="J809"/>
  <c r="BK799"/>
  <c r="BK786"/>
  <c r="BK776"/>
  <c r="BK760"/>
  <c r="J752"/>
  <c r="BK732"/>
  <c r="BK720"/>
  <c r="J703"/>
  <c r="J681"/>
  <c r="BK660"/>
  <c r="BK654"/>
  <c r="J635"/>
  <c r="J625"/>
  <c r="BK611"/>
  <c r="J585"/>
  <c r="J561"/>
  <c r="BK541"/>
  <c r="J526"/>
  <c r="BK513"/>
  <c r="BK497"/>
  <c r="J480"/>
  <c r="BK450"/>
  <c r="J421"/>
  <c r="BK400"/>
  <c r="BK341"/>
  <c r="J322"/>
  <c r="J304"/>
  <c r="BK286"/>
  <c r="J272"/>
  <c r="BK249"/>
  <c r="BK234"/>
  <c r="BK220"/>
  <c r="BK207"/>
  <c r="BK179"/>
  <c r="BK160"/>
  <c r="BK128"/>
  <c r="BK981"/>
  <c r="BK969"/>
  <c r="J962"/>
  <c r="J931"/>
  <c r="J909"/>
  <c r="BK885"/>
  <c r="J876"/>
  <c r="J861"/>
  <c r="BK828"/>
  <c r="BK817"/>
  <c r="BK804"/>
  <c r="J793"/>
  <c r="BK783"/>
  <c r="J776"/>
  <c r="J760"/>
  <c r="BK742"/>
  <c r="BK727"/>
  <c r="BK711"/>
  <c r="BK695"/>
  <c r="BK674"/>
  <c r="BK644"/>
  <c r="J630"/>
  <c r="J611"/>
  <c r="BK585"/>
  <c r="J568"/>
  <c r="J552"/>
  <c r="BK532"/>
  <c r="J516"/>
  <c r="BK491"/>
  <c r="J474"/>
  <c r="BK447"/>
  <c r="BK421"/>
  <c r="BK403"/>
  <c r="J379"/>
  <c r="J317"/>
  <c r="BK298"/>
  <c r="BK284"/>
  <c r="J268"/>
  <c r="BK245"/>
  <c r="J231"/>
  <c r="BK217"/>
  <c r="BK191"/>
  <c r="J170"/>
  <c r="J147"/>
  <c r="J124"/>
  <c r="BK101"/>
  <c i="4" r="BK324"/>
  <c r="J310"/>
  <c r="BK295"/>
  <c r="J283"/>
  <c r="BK280"/>
  <c r="J264"/>
  <c r="BK252"/>
  <c r="J243"/>
  <c r="BK231"/>
  <c r="BK215"/>
  <c r="BK206"/>
  <c r="BK194"/>
  <c r="BK182"/>
  <c r="J166"/>
  <c r="J153"/>
  <c r="BK128"/>
  <c r="J331"/>
  <c r="J320"/>
  <c r="BK313"/>
  <c r="J295"/>
  <c r="BK283"/>
  <c r="J271"/>
  <c r="BK255"/>
  <c r="BK243"/>
  <c r="J231"/>
  <c r="BK218"/>
  <c r="J200"/>
  <c r="BK188"/>
  <c r="J174"/>
  <c r="BK166"/>
  <c r="BK153"/>
  <c r="J133"/>
  <c r="J119"/>
  <c r="J104"/>
  <c i="5" r="J136"/>
  <c r="BK125"/>
  <c r="BK119"/>
  <c r="BK117"/>
  <c r="J112"/>
  <c r="J107"/>
  <c r="BK102"/>
  <c r="BK97"/>
  <c r="J90"/>
  <c r="J85"/>
  <c r="BK136"/>
  <c r="BK133"/>
  <c r="BK128"/>
  <c r="J125"/>
  <c r="J117"/>
  <c r="BK112"/>
  <c r="BK107"/>
  <c r="J102"/>
  <c r="J97"/>
  <c r="J92"/>
  <c r="J88"/>
  <c i="6" r="J191"/>
  <c r="J181"/>
  <c r="J175"/>
  <c r="J169"/>
  <c r="BK140"/>
  <c r="BK132"/>
  <c r="BK126"/>
  <c r="J119"/>
  <c r="J112"/>
  <c r="J106"/>
  <c r="BK99"/>
  <c r="BK92"/>
  <c r="BK191"/>
  <c r="BK181"/>
  <c r="BK175"/>
  <c r="BK169"/>
  <c r="BK163"/>
  <c r="BK149"/>
  <c r="BK146"/>
  <c r="J143"/>
  <c r="J129"/>
  <c r="BK119"/>
  <c r="BK112"/>
  <c r="J99"/>
  <c i="7" r="BK339"/>
  <c r="J328"/>
  <c r="J316"/>
  <c r="BK306"/>
  <c r="BK295"/>
  <c r="J284"/>
  <c r="BK272"/>
  <c r="J265"/>
  <c r="J253"/>
  <c r="BK246"/>
  <c r="BK240"/>
  <c r="J229"/>
  <c r="BK220"/>
  <c r="J209"/>
  <c r="J199"/>
  <c r="J191"/>
  <c r="BK183"/>
  <c r="BK172"/>
  <c r="J160"/>
  <c r="BK150"/>
  <c r="BK143"/>
  <c r="J127"/>
  <c r="BK114"/>
  <c r="J103"/>
  <c r="J92"/>
  <c r="BK333"/>
  <c r="BK318"/>
  <c r="J313"/>
  <c r="BK308"/>
  <c r="J303"/>
  <c r="J297"/>
  <c r="J292"/>
  <c r="BK287"/>
  <c r="J277"/>
  <c r="J272"/>
  <c r="J267"/>
  <c r="BK265"/>
  <c r="BK260"/>
  <c r="J255"/>
  <c r="J246"/>
  <c r="J242"/>
  <c r="BK237"/>
  <c r="BK232"/>
  <c r="BK226"/>
  <c r="J222"/>
  <c r="BK218"/>
  <c r="BK209"/>
  <c r="J207"/>
  <c r="J197"/>
  <c r="J193"/>
  <c r="BK189"/>
  <c r="J185"/>
  <c r="J180"/>
  <c r="BK175"/>
  <c r="J170"/>
  <c r="BK165"/>
  <c r="BK160"/>
  <c r="J155"/>
  <c r="J150"/>
  <c r="J145"/>
  <c r="J140"/>
  <c r="J134"/>
  <c r="BK127"/>
  <c r="J120"/>
  <c r="J114"/>
  <c r="BK109"/>
  <c r="BK103"/>
  <c r="J98"/>
  <c r="BK92"/>
  <c i="8" r="J179"/>
  <c r="J176"/>
  <c r="J173"/>
  <c r="J168"/>
  <c r="BK164"/>
  <c r="BK160"/>
  <c r="BK157"/>
  <c r="J149"/>
  <c r="J142"/>
  <c r="BK134"/>
  <c r="J127"/>
  <c r="J120"/>
  <c r="J117"/>
  <c r="J110"/>
  <c r="J101"/>
  <c r="BK93"/>
  <c r="BK153"/>
  <c r="BK142"/>
  <c r="J134"/>
  <c r="BK127"/>
  <c r="BK120"/>
  <c r="BK110"/>
  <c r="J93"/>
  <c i="9" r="BK270"/>
  <c r="J256"/>
  <c r="J241"/>
  <c r="J232"/>
  <c r="BK224"/>
  <c r="J214"/>
  <c r="BK202"/>
  <c r="J188"/>
  <c r="BK175"/>
  <c r="J146"/>
  <c r="BK122"/>
  <c r="BK100"/>
  <c r="J236"/>
  <c r="BK228"/>
  <c r="BK219"/>
  <c r="BK208"/>
  <c r="J194"/>
  <c r="BK178"/>
  <c r="BK163"/>
  <c r="BK140"/>
  <c r="BK112"/>
  <c i="2" r="J98"/>
  <c r="J106"/>
  <c r="BK86"/>
  <c i="3" r="BK978"/>
  <c r="BK972"/>
  <c r="J946"/>
  <c r="BK928"/>
  <c r="J902"/>
  <c r="J885"/>
  <c r="BK872"/>
  <c r="J858"/>
  <c r="BK825"/>
  <c r="J811"/>
  <c r="BK801"/>
  <c r="BK790"/>
  <c r="J783"/>
  <c r="J773"/>
  <c r="BK756"/>
  <c r="J738"/>
  <c r="BK723"/>
  <c r="J707"/>
  <c r="J690"/>
  <c r="J671"/>
  <c r="J660"/>
  <c r="J648"/>
  <c r="BK641"/>
  <c r="J628"/>
  <c r="J599"/>
  <c r="BK579"/>
  <c r="J555"/>
  <c r="BK536"/>
  <c r="BK523"/>
  <c r="BK509"/>
  <c r="J491"/>
  <c r="BK474"/>
  <c r="J447"/>
  <c r="J418"/>
  <c r="J403"/>
  <c r="BK379"/>
  <c r="BK322"/>
  <c r="BK310"/>
  <c r="J289"/>
  <c r="BK276"/>
  <c r="J253"/>
  <c r="J238"/>
  <c r="BK223"/>
  <c r="J211"/>
  <c r="BK182"/>
  <c r="J167"/>
  <c r="BK147"/>
  <c r="BK124"/>
  <c r="J101"/>
  <c r="J972"/>
  <c r="BK946"/>
  <c r="J928"/>
  <c r="BK906"/>
  <c r="BK888"/>
  <c r="J872"/>
  <c r="BK858"/>
  <c r="J825"/>
  <c r="BK811"/>
  <c r="J801"/>
  <c r="J786"/>
  <c r="BK773"/>
  <c r="J756"/>
  <c r="BK738"/>
  <c r="J723"/>
  <c r="BK707"/>
  <c r="BK690"/>
  <c r="BK671"/>
  <c r="J641"/>
  <c r="BK628"/>
  <c r="BK599"/>
  <c r="J576"/>
  <c r="BK555"/>
  <c r="J536"/>
  <c r="BK526"/>
  <c r="J513"/>
  <c r="BK488"/>
  <c r="J469"/>
  <c r="BK436"/>
  <c r="BK406"/>
  <c r="BK391"/>
  <c r="BK325"/>
  <c r="BK304"/>
  <c r="J286"/>
  <c r="BK272"/>
  <c r="J249"/>
  <c r="J234"/>
  <c r="J220"/>
  <c r="J207"/>
  <c r="J182"/>
  <c r="BK167"/>
  <c r="BK138"/>
  <c r="J120"/>
  <c i="4" r="J327"/>
  <c r="J313"/>
  <c r="BK298"/>
  <c r="J286"/>
  <c r="BK271"/>
  <c r="BK261"/>
  <c r="J249"/>
  <c r="J234"/>
  <c r="J222"/>
  <c r="J212"/>
  <c r="J197"/>
  <c r="J185"/>
  <c r="BK170"/>
  <c r="J156"/>
  <c r="J137"/>
  <c r="BK122"/>
  <c r="BK115"/>
  <c r="J108"/>
  <c r="BK100"/>
  <c r="BK327"/>
  <c r="J307"/>
  <c r="J298"/>
  <c r="BK286"/>
  <c r="J274"/>
  <c r="BK264"/>
  <c r="J252"/>
  <c r="BK240"/>
  <c r="J228"/>
  <c r="J215"/>
  <c r="BK203"/>
  <c r="BK197"/>
  <c r="BK185"/>
  <c r="J170"/>
  <c r="BK156"/>
  <c r="BK137"/>
  <c r="J122"/>
  <c r="BK108"/>
  <c i="5" r="BK140"/>
  <c r="J128"/>
  <c r="J119"/>
  <c r="BK110"/>
  <c r="J100"/>
  <c r="BK92"/>
  <c r="BK130"/>
  <c r="J115"/>
  <c r="J105"/>
  <c r="BK95"/>
  <c r="BK85"/>
  <c i="6" r="BK178"/>
  <c r="BK166"/>
  <c r="BK129"/>
  <c r="J115"/>
  <c r="BK102"/>
  <c r="BK89"/>
  <c r="J178"/>
  <c r="J166"/>
  <c r="J149"/>
  <c r="BK143"/>
  <c r="J132"/>
  <c r="BK115"/>
  <c r="J102"/>
  <c r="J89"/>
  <c i="7" r="BK336"/>
  <c r="BK331"/>
  <c r="J321"/>
  <c r="BK313"/>
  <c r="BK303"/>
  <c r="BK292"/>
  <c r="BK280"/>
  <c r="BK270"/>
  <c r="J260"/>
  <c r="BK251"/>
  <c r="J244"/>
  <c r="J232"/>
  <c r="BK222"/>
  <c r="J212"/>
  <c r="BK197"/>
  <c r="J189"/>
  <c r="BK180"/>
  <c r="BK170"/>
  <c r="BK163"/>
  <c r="J153"/>
  <c r="BK140"/>
  <c r="BK124"/>
  <c r="J112"/>
  <c r="BK101"/>
  <c r="J350"/>
  <c r="J336"/>
  <c r="J331"/>
  <c r="BK323"/>
  <c i="8" r="BK117"/>
  <c r="BK97"/>
  <c i="9" r="BK274"/>
  <c r="BK260"/>
  <c r="J243"/>
  <c r="J230"/>
  <c r="J222"/>
  <c r="BK211"/>
  <c r="BK199"/>
  <c r="J178"/>
  <c r="J163"/>
  <c r="J140"/>
  <c r="BK106"/>
  <c r="BK278"/>
  <c r="J270"/>
  <c r="J263"/>
  <c r="J252"/>
  <c r="J247"/>
  <c r="J238"/>
  <c r="BK226"/>
  <c r="J216"/>
  <c r="J199"/>
  <c r="BK182"/>
  <c r="J170"/>
  <c r="BK146"/>
  <c r="BK118"/>
  <c r="BK94"/>
  <c i="2" r="BK106"/>
  <c r="J86"/>
  <c r="BK89"/>
  <c i="3" r="J969"/>
  <c r="BK962"/>
  <c r="J942"/>
  <c r="BK931"/>
  <c r="BK912"/>
  <c r="BK899"/>
  <c r="BK882"/>
  <c r="BK868"/>
  <c r="J835"/>
  <c r="BK822"/>
  <c r="J817"/>
  <c r="J804"/>
  <c r="BK793"/>
  <c r="BK781"/>
  <c r="BK770"/>
  <c r="J742"/>
  <c r="J727"/>
  <c r="J711"/>
  <c r="J695"/>
  <c r="J674"/>
  <c r="BK665"/>
  <c r="BK657"/>
  <c r="J644"/>
  <c r="BK630"/>
  <c r="BK596"/>
  <c r="BK576"/>
  <c r="BK564"/>
  <c r="BK552"/>
  <c r="J532"/>
  <c r="J519"/>
  <c r="J509"/>
  <c r="J488"/>
  <c r="BK469"/>
  <c r="J436"/>
  <c r="J409"/>
  <c r="J391"/>
  <c r="J325"/>
  <c r="BK314"/>
  <c r="BK292"/>
  <c r="BK281"/>
  <c r="J259"/>
  <c r="BK242"/>
  <c r="J227"/>
  <c r="BK214"/>
  <c r="J191"/>
  <c r="BK170"/>
  <c r="J138"/>
  <c r="BK120"/>
  <c r="J113"/>
  <c r="J975"/>
  <c r="BK942"/>
  <c r="J925"/>
  <c r="BK902"/>
  <c r="BK891"/>
  <c r="J879"/>
  <c r="J868"/>
  <c r="BK835"/>
  <c r="J822"/>
  <c r="BK809"/>
  <c r="J799"/>
  <c r="J788"/>
  <c r="BK779"/>
  <c r="J770"/>
  <c r="BK752"/>
  <c r="J732"/>
  <c r="J720"/>
  <c r="BK703"/>
  <c r="BK681"/>
  <c r="J654"/>
  <c r="BK635"/>
  <c r="BK625"/>
  <c r="J596"/>
  <c r="J579"/>
  <c r="BK561"/>
  <c r="J541"/>
  <c r="J523"/>
  <c r="J502"/>
  <c r="BK484"/>
  <c r="BK454"/>
  <c r="BK433"/>
  <c r="BK409"/>
  <c r="J394"/>
  <c r="J328"/>
  <c r="J310"/>
  <c r="BK289"/>
  <c r="J276"/>
  <c r="BK253"/>
  <c r="BK238"/>
  <c r="J223"/>
  <c r="BK211"/>
  <c r="J179"/>
  <c r="J160"/>
  <c r="BK131"/>
  <c r="BK113"/>
  <c i="4" r="BK331"/>
  <c r="BK317"/>
  <c r="J304"/>
  <c r="J289"/>
  <c r="BK274"/>
  <c r="BK258"/>
  <c r="J246"/>
  <c r="BK237"/>
  <c r="BK225"/>
  <c r="BK209"/>
  <c r="BK200"/>
  <c r="J188"/>
  <c r="BK174"/>
  <c r="BK160"/>
  <c r="BK142"/>
  <c r="BK125"/>
  <c r="J324"/>
  <c r="J317"/>
  <c r="J301"/>
  <c r="BK289"/>
  <c r="BK277"/>
  <c r="J261"/>
  <c r="BK249"/>
  <c r="J237"/>
  <c r="J225"/>
  <c r="BK212"/>
  <c r="J206"/>
  <c r="J194"/>
  <c r="J182"/>
  <c r="J160"/>
  <c r="J142"/>
  <c r="J125"/>
  <c r="BK112"/>
  <c r="BK96"/>
  <c i="5" r="J130"/>
  <c i="6" r="BK136"/>
  <c r="J122"/>
  <c r="BK106"/>
  <c r="J92"/>
  <c i="7" r="BK350"/>
  <c r="J333"/>
  <c r="J323"/>
  <c r="J311"/>
  <c r="J300"/>
  <c r="J290"/>
  <c r="BK277"/>
  <c r="BK267"/>
  <c r="BK257"/>
  <c r="J251"/>
  <c r="BK242"/>
  <c r="J235"/>
  <c r="J224"/>
  <c r="BK215"/>
  <c r="J204"/>
  <c r="BK195"/>
  <c r="J187"/>
  <c r="BK177"/>
  <c r="J167"/>
  <c r="BK155"/>
  <c r="BK145"/>
  <c r="BK137"/>
  <c r="BK120"/>
  <c r="J109"/>
  <c r="BK98"/>
  <c r="J339"/>
  <c r="BK328"/>
  <c r="BK316"/>
  <c r="BK311"/>
  <c r="J306"/>
  <c r="BK300"/>
  <c r="J295"/>
  <c r="BK290"/>
  <c r="BK284"/>
  <c r="J280"/>
  <c r="J275"/>
  <c r="J270"/>
  <c r="J262"/>
  <c r="J257"/>
  <c r="BK253"/>
  <c r="J249"/>
  <c r="BK244"/>
  <c r="J240"/>
  <c r="BK235"/>
  <c r="BK229"/>
  <c r="BK224"/>
  <c r="J220"/>
  <c r="J215"/>
  <c r="BK212"/>
  <c r="BK204"/>
  <c r="BK202"/>
  <c r="BK199"/>
  <c r="J195"/>
  <c r="BK191"/>
  <c r="BK187"/>
  <c r="J183"/>
  <c r="J177"/>
  <c r="J172"/>
  <c r="BK167"/>
  <c r="J163"/>
  <c r="BK158"/>
  <c r="BK153"/>
  <c r="J148"/>
  <c r="J143"/>
  <c r="J137"/>
  <c r="J131"/>
  <c r="J124"/>
  <c r="J117"/>
  <c r="BK112"/>
  <c r="BK106"/>
  <c r="J101"/>
  <c r="J95"/>
  <c i="8" r="BK179"/>
  <c r="BK176"/>
  <c r="BK173"/>
  <c r="BK168"/>
  <c r="J164"/>
  <c r="J160"/>
  <c r="J157"/>
  <c r="J153"/>
  <c r="J145"/>
  <c r="J139"/>
  <c r="BK130"/>
  <c r="BK123"/>
  <c r="BK114"/>
  <c r="J107"/>
  <c r="J97"/>
  <c r="BK90"/>
  <c r="BK149"/>
  <c r="BK145"/>
  <c r="BK139"/>
  <c r="J130"/>
  <c r="J123"/>
  <c r="J114"/>
  <c r="BK101"/>
  <c i="9" r="J278"/>
  <c r="BK263"/>
  <c r="BK247"/>
  <c r="BK236"/>
  <c r="J228"/>
  <c r="J219"/>
  <c r="J208"/>
  <c r="BK194"/>
  <c r="J182"/>
  <c r="BK170"/>
  <c r="J156"/>
  <c r="J125"/>
  <c r="J112"/>
  <c r="BK243"/>
  <c r="BK232"/>
  <c r="J224"/>
  <c r="BK214"/>
  <c r="J202"/>
  <c r="BK188"/>
  <c r="J173"/>
  <c r="J149"/>
  <c r="J122"/>
  <c r="J100"/>
  <c i="7" l="1" r="T342"/>
  <c i="9" r="T155"/>
  <c i="7" r="P342"/>
  <c r="R342"/>
  <c i="9" r="P155"/>
  <c r="R155"/>
  <c i="2" r="BK85"/>
  <c r="J85"/>
  <c r="J61"/>
  <c r="P85"/>
  <c r="T85"/>
  <c r="P97"/>
  <c r="T97"/>
  <c i="3" r="BK100"/>
  <c r="J100"/>
  <c r="J61"/>
  <c r="R100"/>
  <c r="BK137"/>
  <c r="J137"/>
  <c r="J62"/>
  <c r="R137"/>
  <c r="T137"/>
  <c r="P174"/>
  <c r="T174"/>
  <c r="P280"/>
  <c r="T280"/>
  <c r="P321"/>
  <c r="R321"/>
  <c r="BK501"/>
  <c r="J501"/>
  <c r="J66"/>
  <c r="T501"/>
  <c r="P545"/>
  <c r="T545"/>
  <c r="P567"/>
  <c r="R567"/>
  <c r="BK647"/>
  <c r="J647"/>
  <c r="J71"/>
  <c r="T647"/>
  <c r="P726"/>
  <c r="T726"/>
  <c r="P751"/>
  <c r="T751"/>
  <c r="P827"/>
  <c r="R827"/>
  <c r="BK875"/>
  <c r="J875"/>
  <c r="J75"/>
  <c r="T875"/>
  <c r="P905"/>
  <c r="R905"/>
  <c r="BK945"/>
  <c r="J945"/>
  <c r="J77"/>
  <c r="T945"/>
  <c r="P965"/>
  <c r="R965"/>
  <c i="4" r="P95"/>
  <c r="R95"/>
  <c r="BK132"/>
  <c r="J132"/>
  <c r="J62"/>
  <c r="R132"/>
  <c r="BK149"/>
  <c r="J149"/>
  <c r="J64"/>
  <c r="R149"/>
  <c r="BK159"/>
  <c r="J159"/>
  <c r="J65"/>
  <c r="R159"/>
  <c r="BK178"/>
  <c r="J178"/>
  <c r="J68"/>
  <c r="R178"/>
  <c r="BK221"/>
  <c r="J221"/>
  <c r="J69"/>
  <c r="R221"/>
  <c r="BK270"/>
  <c r="J270"/>
  <c r="J70"/>
  <c r="R270"/>
  <c r="BK316"/>
  <c r="J316"/>
  <c r="J71"/>
  <c r="R316"/>
  <c r="BK323"/>
  <c r="J323"/>
  <c r="J72"/>
  <c r="T323"/>
  <c i="5" r="BK84"/>
  <c r="J84"/>
  <c r="J61"/>
  <c r="T84"/>
  <c r="T83"/>
  <c r="P135"/>
  <c r="R135"/>
  <c i="6" r="BK88"/>
  <c r="J88"/>
  <c r="J61"/>
  <c r="R88"/>
  <c r="BK98"/>
  <c r="J98"/>
  <c r="J62"/>
  <c r="R98"/>
  <c r="BK105"/>
  <c r="J105"/>
  <c r="J63"/>
  <c r="R105"/>
  <c r="BK125"/>
  <c r="J125"/>
  <c r="J64"/>
  <c r="R125"/>
  <c r="BK135"/>
  <c r="J135"/>
  <c r="J65"/>
  <c r="R135"/>
  <c r="BK184"/>
  <c r="J184"/>
  <c r="J66"/>
  <c r="R184"/>
  <c i="7" r="BK91"/>
  <c r="J91"/>
  <c r="J61"/>
  <c r="T91"/>
  <c r="P123"/>
  <c r="BK130"/>
  <c r="J130"/>
  <c r="J63"/>
  <c r="R130"/>
  <c r="BK231"/>
  <c r="J231"/>
  <c r="J64"/>
  <c r="T231"/>
  <c r="BK283"/>
  <c r="J283"/>
  <c r="J66"/>
  <c r="R283"/>
  <c r="BK302"/>
  <c r="J302"/>
  <c r="J67"/>
  <c r="T302"/>
  <c i="8" r="P89"/>
  <c r="T89"/>
  <c r="P138"/>
  <c r="R138"/>
  <c r="BK148"/>
  <c r="J148"/>
  <c r="J63"/>
  <c r="R148"/>
  <c r="BK156"/>
  <c r="J156"/>
  <c r="J64"/>
  <c r="R156"/>
  <c r="T156"/>
  <c r="BK172"/>
  <c r="J172"/>
  <c r="J67"/>
  <c r="P172"/>
  <c r="P171"/>
  <c r="R172"/>
  <c r="R171"/>
  <c r="T172"/>
  <c r="T171"/>
  <c i="9" r="P93"/>
  <c r="T93"/>
  <c r="R169"/>
  <c r="BK181"/>
  <c r="J181"/>
  <c r="J64"/>
  <c r="R181"/>
  <c r="P198"/>
  <c r="R198"/>
  <c r="BK251"/>
  <c r="J251"/>
  <c r="J68"/>
  <c r="P251"/>
  <c r="BK259"/>
  <c r="J259"/>
  <c r="J69"/>
  <c i="2" r="R85"/>
  <c r="BK97"/>
  <c r="J97"/>
  <c r="J63"/>
  <c r="R97"/>
  <c i="3" r="P100"/>
  <c r="T100"/>
  <c r="P137"/>
  <c r="BK174"/>
  <c r="J174"/>
  <c r="J63"/>
  <c r="R174"/>
  <c r="BK280"/>
  <c r="J280"/>
  <c r="J64"/>
  <c r="R280"/>
  <c r="BK321"/>
  <c r="J321"/>
  <c r="J65"/>
  <c r="T321"/>
  <c r="P501"/>
  <c r="R501"/>
  <c r="BK545"/>
  <c r="J545"/>
  <c r="J69"/>
  <c r="R545"/>
  <c r="BK567"/>
  <c r="J567"/>
  <c r="J70"/>
  <c r="T567"/>
  <c r="P647"/>
  <c r="R647"/>
  <c r="BK726"/>
  <c r="J726"/>
  <c r="J72"/>
  <c r="R726"/>
  <c r="BK751"/>
  <c r="J751"/>
  <c r="J73"/>
  <c r="R751"/>
  <c r="BK827"/>
  <c r="J827"/>
  <c r="J74"/>
  <c r="T827"/>
  <c r="P875"/>
  <c r="R875"/>
  <c r="BK905"/>
  <c r="J905"/>
  <c r="J76"/>
  <c r="T905"/>
  <c r="P945"/>
  <c r="R945"/>
  <c r="BK965"/>
  <c r="J965"/>
  <c r="J78"/>
  <c r="T965"/>
  <c i="4" r="BK95"/>
  <c r="J95"/>
  <c r="J61"/>
  <c r="T95"/>
  <c r="P132"/>
  <c r="T132"/>
  <c r="P149"/>
  <c r="T149"/>
  <c r="P159"/>
  <c r="T159"/>
  <c r="P178"/>
  <c r="T178"/>
  <c r="P221"/>
  <c r="T221"/>
  <c r="P270"/>
  <c r="T270"/>
  <c r="P316"/>
  <c r="T316"/>
  <c r="P323"/>
  <c r="R323"/>
  <c i="5" r="P84"/>
  <c r="P83"/>
  <c r="P82"/>
  <c i="1" r="AU58"/>
  <c i="5" r="R84"/>
  <c r="R83"/>
  <c r="R82"/>
  <c r="BK135"/>
  <c r="J135"/>
  <c r="J62"/>
  <c r="T135"/>
  <c i="6" r="P88"/>
  <c r="T88"/>
  <c r="P98"/>
  <c r="T98"/>
  <c r="P105"/>
  <c r="T105"/>
  <c r="P125"/>
  <c r="T125"/>
  <c r="P135"/>
  <c r="T135"/>
  <c r="P184"/>
  <c r="T184"/>
  <c i="7" r="P91"/>
  <c r="R91"/>
  <c r="BK123"/>
  <c r="J123"/>
  <c r="J62"/>
  <c r="R123"/>
  <c r="T123"/>
  <c r="P130"/>
  <c r="T130"/>
  <c r="P231"/>
  <c r="R231"/>
  <c r="P283"/>
  <c r="T283"/>
  <c r="T282"/>
  <c r="P302"/>
  <c r="R302"/>
  <c i="8" r="BK89"/>
  <c r="J89"/>
  <c r="J61"/>
  <c r="R89"/>
  <c r="R88"/>
  <c r="R87"/>
  <c r="BK138"/>
  <c r="J138"/>
  <c r="J62"/>
  <c r="T138"/>
  <c r="P148"/>
  <c r="T148"/>
  <c r="P156"/>
  <c i="9" r="BK93"/>
  <c r="J93"/>
  <c r="J61"/>
  <c r="R93"/>
  <c r="R92"/>
  <c r="BK169"/>
  <c r="J169"/>
  <c r="J63"/>
  <c r="P169"/>
  <c r="T169"/>
  <c r="P181"/>
  <c r="T181"/>
  <c r="BK198"/>
  <c r="J198"/>
  <c r="J66"/>
  <c r="T198"/>
  <c r="R251"/>
  <c r="T251"/>
  <c r="P259"/>
  <c r="R259"/>
  <c r="T259"/>
  <c r="BK273"/>
  <c r="J273"/>
  <c r="J71"/>
  <c r="P273"/>
  <c r="R273"/>
  <c r="T273"/>
  <c i="4" r="BK141"/>
  <c r="J141"/>
  <c r="J63"/>
  <c r="BK173"/>
  <c r="J173"/>
  <c r="J66"/>
  <c i="7" r="BK342"/>
  <c r="J342"/>
  <c r="J69"/>
  <c i="8" r="BK167"/>
  <c r="J167"/>
  <c r="J65"/>
  <c i="9" r="BK193"/>
  <c r="J193"/>
  <c r="J65"/>
  <c r="BK269"/>
  <c r="J269"/>
  <c r="J70"/>
  <c i="2" r="BK93"/>
  <c r="J93"/>
  <c r="J62"/>
  <c i="3" r="BK540"/>
  <c r="J540"/>
  <c r="J67"/>
  <c i="4" r="BK330"/>
  <c r="J330"/>
  <c r="J73"/>
  <c i="7" r="BK338"/>
  <c r="J338"/>
  <c r="J68"/>
  <c i="9" r="BK155"/>
  <c r="J155"/>
  <c r="J62"/>
  <c r="E48"/>
  <c r="J52"/>
  <c r="BE106"/>
  <c r="BE112"/>
  <c r="BE122"/>
  <c r="BE125"/>
  <c r="BE149"/>
  <c r="BE156"/>
  <c r="BE170"/>
  <c r="BE175"/>
  <c r="BE178"/>
  <c r="BE182"/>
  <c r="BE188"/>
  <c r="BE194"/>
  <c r="BE208"/>
  <c r="BE211"/>
  <c r="BE216"/>
  <c r="BE219"/>
  <c r="BE224"/>
  <c r="BE226"/>
  <c r="BE228"/>
  <c r="BE230"/>
  <c r="BE236"/>
  <c r="BE241"/>
  <c r="BE247"/>
  <c r="BE252"/>
  <c r="BE263"/>
  <c r="BE270"/>
  <c r="BE274"/>
  <c r="F55"/>
  <c r="BE94"/>
  <c r="BE100"/>
  <c r="BE118"/>
  <c r="BE140"/>
  <c r="BE146"/>
  <c r="BE163"/>
  <c r="BE173"/>
  <c r="BE191"/>
  <c r="BE199"/>
  <c r="BE202"/>
  <c r="BE205"/>
  <c r="BE214"/>
  <c r="BE222"/>
  <c r="BE232"/>
  <c r="BE238"/>
  <c r="BE243"/>
  <c r="BE256"/>
  <c r="BE260"/>
  <c r="BE266"/>
  <c r="BE278"/>
  <c i="7" r="BK282"/>
  <c r="J282"/>
  <c r="J65"/>
  <c i="8" r="E48"/>
  <c r="F55"/>
  <c r="J81"/>
  <c r="BE90"/>
  <c r="BE93"/>
  <c r="BE97"/>
  <c r="BE101"/>
  <c r="BE107"/>
  <c r="BE114"/>
  <c r="BE117"/>
  <c r="BE123"/>
  <c r="BE127"/>
  <c r="BE134"/>
  <c r="BE139"/>
  <c r="BE149"/>
  <c r="BE110"/>
  <c r="BE120"/>
  <c r="BE130"/>
  <c r="BE142"/>
  <c r="BE145"/>
  <c r="BE153"/>
  <c r="BE157"/>
  <c r="BE160"/>
  <c r="BE164"/>
  <c r="BE168"/>
  <c r="BE173"/>
  <c r="BE176"/>
  <c r="BE179"/>
  <c i="7" r="E48"/>
  <c r="F55"/>
  <c r="BE95"/>
  <c r="BE106"/>
  <c r="BE109"/>
  <c r="BE117"/>
  <c r="BE124"/>
  <c r="BE127"/>
  <c r="BE145"/>
  <c r="BE150"/>
  <c r="BE155"/>
  <c r="BE160"/>
  <c r="BE163"/>
  <c r="BE165"/>
  <c r="BE167"/>
  <c r="BE172"/>
  <c r="BE175"/>
  <c r="BE180"/>
  <c r="BE185"/>
  <c r="BE187"/>
  <c r="BE193"/>
  <c r="BE199"/>
  <c r="BE202"/>
  <c r="BE207"/>
  <c r="BE209"/>
  <c r="BE215"/>
  <c r="BE218"/>
  <c r="BE224"/>
  <c r="BE229"/>
  <c r="BE232"/>
  <c r="BE235"/>
  <c r="BE242"/>
  <c r="BE249"/>
  <c r="BE251"/>
  <c r="BE257"/>
  <c r="BE265"/>
  <c r="BE267"/>
  <c r="BE284"/>
  <c r="BE287"/>
  <c r="BE292"/>
  <c r="BE300"/>
  <c r="BE306"/>
  <c r="BE308"/>
  <c r="BE311"/>
  <c r="BE313"/>
  <c r="BE318"/>
  <c r="BE321"/>
  <c r="BE326"/>
  <c r="BE331"/>
  <c r="BE339"/>
  <c r="BE343"/>
  <c r="J52"/>
  <c r="BE92"/>
  <c r="BE98"/>
  <c r="BE101"/>
  <c r="BE103"/>
  <c r="BE112"/>
  <c r="BE114"/>
  <c r="BE120"/>
  <c r="BE131"/>
  <c r="BE134"/>
  <c r="BE137"/>
  <c r="BE140"/>
  <c r="BE143"/>
  <c r="BE148"/>
  <c r="BE153"/>
  <c r="BE158"/>
  <c r="BE170"/>
  <c r="BE177"/>
  <c r="BE183"/>
  <c r="BE189"/>
  <c r="BE191"/>
  <c r="BE195"/>
  <c r="BE197"/>
  <c r="BE204"/>
  <c r="BE212"/>
  <c r="BE220"/>
  <c r="BE222"/>
  <c r="BE226"/>
  <c r="BE237"/>
  <c r="BE240"/>
  <c r="BE244"/>
  <c r="BE246"/>
  <c r="BE253"/>
  <c r="BE255"/>
  <c r="BE260"/>
  <c r="BE262"/>
  <c r="BE270"/>
  <c r="BE272"/>
  <c r="BE275"/>
  <c r="BE277"/>
  <c r="BE280"/>
  <c r="BE290"/>
  <c r="BE295"/>
  <c r="BE297"/>
  <c r="BE303"/>
  <c r="BE316"/>
  <c r="BE323"/>
  <c r="BE328"/>
  <c r="BE333"/>
  <c r="BE336"/>
  <c r="BE350"/>
  <c i="6" r="E48"/>
  <c r="F55"/>
  <c r="J80"/>
  <c r="BE92"/>
  <c r="BE102"/>
  <c r="BE112"/>
  <c r="BE115"/>
  <c r="BE122"/>
  <c r="BE126"/>
  <c r="BE140"/>
  <c r="BE143"/>
  <c r="BE146"/>
  <c r="BE149"/>
  <c r="BE163"/>
  <c r="BE166"/>
  <c r="BE172"/>
  <c r="BE178"/>
  <c r="BE185"/>
  <c r="BE191"/>
  <c r="BE89"/>
  <c r="BE95"/>
  <c r="BE99"/>
  <c r="BE106"/>
  <c r="BE109"/>
  <c r="BE119"/>
  <c r="BE129"/>
  <c r="BE132"/>
  <c r="BE136"/>
  <c r="BE169"/>
  <c r="BE175"/>
  <c r="BE181"/>
  <c i="5" r="E48"/>
  <c r="J52"/>
  <c r="F79"/>
  <c r="BE88"/>
  <c r="BE92"/>
  <c r="BE97"/>
  <c r="BE100"/>
  <c r="BE105"/>
  <c r="BE110"/>
  <c r="BE117"/>
  <c r="BE119"/>
  <c r="BE125"/>
  <c r="BE128"/>
  <c r="BE133"/>
  <c r="BE140"/>
  <c r="BE85"/>
  <c r="BE90"/>
  <c r="BE95"/>
  <c r="BE102"/>
  <c r="BE107"/>
  <c r="BE112"/>
  <c r="BE115"/>
  <c r="BE122"/>
  <c r="BE130"/>
  <c r="BE136"/>
  <c i="4" r="F90"/>
  <c r="BE108"/>
  <c r="BE119"/>
  <c r="BE133"/>
  <c r="BE137"/>
  <c r="BE150"/>
  <c r="BE153"/>
  <c r="BE156"/>
  <c r="BE163"/>
  <c r="BE170"/>
  <c r="BE182"/>
  <c r="BE185"/>
  <c r="BE188"/>
  <c r="BE194"/>
  <c r="BE197"/>
  <c r="BE200"/>
  <c r="BE212"/>
  <c r="BE215"/>
  <c r="BE228"/>
  <c r="BE234"/>
  <c r="BE237"/>
  <c r="BE243"/>
  <c r="BE246"/>
  <c r="BE255"/>
  <c r="BE264"/>
  <c r="BE280"/>
  <c r="BE286"/>
  <c r="BE289"/>
  <c r="BE295"/>
  <c r="BE298"/>
  <c r="BE310"/>
  <c r="BE320"/>
  <c r="BE324"/>
  <c r="E48"/>
  <c r="J52"/>
  <c r="BE96"/>
  <c r="BE100"/>
  <c r="BE104"/>
  <c r="BE112"/>
  <c r="BE115"/>
  <c r="BE122"/>
  <c r="BE125"/>
  <c r="BE128"/>
  <c r="BE142"/>
  <c r="BE160"/>
  <c r="BE166"/>
  <c r="BE174"/>
  <c r="BE179"/>
  <c r="BE191"/>
  <c r="BE203"/>
  <c r="BE206"/>
  <c r="BE209"/>
  <c r="BE218"/>
  <c r="BE222"/>
  <c r="BE225"/>
  <c r="BE231"/>
  <c r="BE240"/>
  <c r="BE249"/>
  <c r="BE252"/>
  <c r="BE258"/>
  <c r="BE261"/>
  <c r="BE267"/>
  <c r="BE271"/>
  <c r="BE274"/>
  <c r="BE277"/>
  <c r="BE283"/>
  <c r="BE292"/>
  <c r="BE301"/>
  <c r="BE304"/>
  <c r="BE307"/>
  <c r="BE313"/>
  <c r="BE317"/>
  <c r="BE327"/>
  <c r="BE331"/>
  <c i="3" r="J52"/>
  <c r="F55"/>
  <c r="E88"/>
  <c r="BE107"/>
  <c r="BE113"/>
  <c r="BE128"/>
  <c r="BE131"/>
  <c r="BE160"/>
  <c r="BE170"/>
  <c r="BE182"/>
  <c r="BE191"/>
  <c r="BE207"/>
  <c r="BE214"/>
  <c r="BE223"/>
  <c r="BE234"/>
  <c r="BE238"/>
  <c r="BE242"/>
  <c r="BE249"/>
  <c r="BE253"/>
  <c r="BE268"/>
  <c r="BE276"/>
  <c r="BE281"/>
  <c r="BE286"/>
  <c r="BE292"/>
  <c r="BE310"/>
  <c r="BE317"/>
  <c r="BE322"/>
  <c r="BE341"/>
  <c r="BE379"/>
  <c r="BE391"/>
  <c r="BE400"/>
  <c r="BE406"/>
  <c r="BE409"/>
  <c r="BE418"/>
  <c r="BE421"/>
  <c r="BE433"/>
  <c r="BE447"/>
  <c r="BE450"/>
  <c r="BE474"/>
  <c r="BE484"/>
  <c r="BE488"/>
  <c r="BE497"/>
  <c r="BE516"/>
  <c r="BE523"/>
  <c r="BE526"/>
  <c r="BE532"/>
  <c r="BE536"/>
  <c r="BE541"/>
  <c r="BE552"/>
  <c r="BE555"/>
  <c r="BE564"/>
  <c r="BE576"/>
  <c r="BE579"/>
  <c r="BE599"/>
  <c r="BE611"/>
  <c r="BE618"/>
  <c r="BE625"/>
  <c r="BE630"/>
  <c r="BE633"/>
  <c r="BE635"/>
  <c r="BE644"/>
  <c r="BE671"/>
  <c r="BE681"/>
  <c r="BE695"/>
  <c r="BE699"/>
  <c r="BE703"/>
  <c r="BE707"/>
  <c r="BE714"/>
  <c r="BE723"/>
  <c r="BE727"/>
  <c r="BE732"/>
  <c r="BE738"/>
  <c r="BE756"/>
  <c r="BE770"/>
  <c r="BE781"/>
  <c r="BE786"/>
  <c r="BE788"/>
  <c r="BE796"/>
  <c r="BE801"/>
  <c r="BE804"/>
  <c r="BE809"/>
  <c r="BE817"/>
  <c r="BE819"/>
  <c r="BE828"/>
  <c r="BE832"/>
  <c r="BE858"/>
  <c r="BE868"/>
  <c r="BE879"/>
  <c r="BE882"/>
  <c r="BE888"/>
  <c r="BE906"/>
  <c r="BE909"/>
  <c r="BE925"/>
  <c r="BE928"/>
  <c r="BE931"/>
  <c r="BE939"/>
  <c r="BE946"/>
  <c r="BE966"/>
  <c r="BE978"/>
  <c r="BE101"/>
  <c r="BE120"/>
  <c r="BE124"/>
  <c r="BE138"/>
  <c r="BE147"/>
  <c r="BE153"/>
  <c r="BE167"/>
  <c r="BE175"/>
  <c r="BE179"/>
  <c r="BE203"/>
  <c r="BE211"/>
  <c r="BE217"/>
  <c r="BE220"/>
  <c r="BE227"/>
  <c r="BE231"/>
  <c r="BE245"/>
  <c r="BE259"/>
  <c r="BE272"/>
  <c r="BE284"/>
  <c r="BE289"/>
  <c r="BE298"/>
  <c r="BE304"/>
  <c r="BE314"/>
  <c r="BE325"/>
  <c r="BE328"/>
  <c r="BE394"/>
  <c r="BE403"/>
  <c r="BE436"/>
  <c r="BE454"/>
  <c r="BE469"/>
  <c r="BE480"/>
  <c r="BE491"/>
  <c r="BE502"/>
  <c r="BE509"/>
  <c r="BE513"/>
  <c r="BE519"/>
  <c r="BE529"/>
  <c r="BE546"/>
  <c r="BE561"/>
  <c r="BE568"/>
  <c r="BE585"/>
  <c r="BE588"/>
  <c r="BE596"/>
  <c r="BE628"/>
  <c r="BE641"/>
  <c r="BE648"/>
  <c r="BE654"/>
  <c r="BE657"/>
  <c r="BE660"/>
  <c r="BE665"/>
  <c r="BE674"/>
  <c r="BE678"/>
  <c r="BE690"/>
  <c r="BE711"/>
  <c r="BE720"/>
  <c r="BE730"/>
  <c r="BE742"/>
  <c r="BE748"/>
  <c r="BE752"/>
  <c r="BE760"/>
  <c r="BE763"/>
  <c r="BE773"/>
  <c r="BE776"/>
  <c r="BE779"/>
  <c r="BE783"/>
  <c r="BE790"/>
  <c r="BE793"/>
  <c r="BE799"/>
  <c r="BE806"/>
  <c r="BE811"/>
  <c r="BE822"/>
  <c r="BE825"/>
  <c r="BE835"/>
  <c r="BE861"/>
  <c r="BE865"/>
  <c r="BE872"/>
  <c r="BE876"/>
  <c r="BE885"/>
  <c r="BE891"/>
  <c r="BE899"/>
  <c r="BE902"/>
  <c r="BE912"/>
  <c r="BE942"/>
  <c r="BE962"/>
  <c r="BE969"/>
  <c r="BE972"/>
  <c r="BE975"/>
  <c r="BE981"/>
  <c i="2" r="E48"/>
  <c r="F55"/>
  <c r="J77"/>
  <c r="BE86"/>
  <c r="BE106"/>
  <c r="BE89"/>
  <c r="BE94"/>
  <c r="BE98"/>
  <c r="J34"/>
  <c i="1" r="AW55"/>
  <c i="3" r="F34"/>
  <c i="1" r="BA56"/>
  <c i="4" r="F35"/>
  <c i="1" r="BB57"/>
  <c i="5" r="J34"/>
  <c i="1" r="AW58"/>
  <c i="5" r="F36"/>
  <c i="1" r="BC58"/>
  <c i="6" r="F34"/>
  <c i="1" r="BA59"/>
  <c i="7" r="F35"/>
  <c i="1" r="BB60"/>
  <c i="7" r="F36"/>
  <c i="1" r="BC60"/>
  <c i="8" r="F36"/>
  <c i="1" r="BC61"/>
  <c i="9" r="F36"/>
  <c i="1" r="BC62"/>
  <c i="9" r="F35"/>
  <c i="1" r="BB62"/>
  <c i="3" r="J34"/>
  <c i="1" r="AW56"/>
  <c i="4" r="F34"/>
  <c i="1" r="BA57"/>
  <c i="4" r="F36"/>
  <c i="1" r="BC57"/>
  <c i="4" r="F37"/>
  <c i="1" r="BD57"/>
  <c i="7" r="F34"/>
  <c i="1" r="BA60"/>
  <c i="7" r="F37"/>
  <c i="1" r="BD60"/>
  <c i="2" r="F35"/>
  <c i="1" r="BB55"/>
  <c i="3" r="F35"/>
  <c i="1" r="BB56"/>
  <c i="3" r="F37"/>
  <c i="1" r="BD56"/>
  <c i="5" r="F37"/>
  <c i="1" r="BD58"/>
  <c i="6" r="F36"/>
  <c i="1" r="BC59"/>
  <c i="6" r="F35"/>
  <c i="1" r="BB59"/>
  <c i="7" r="J34"/>
  <c i="1" r="AW60"/>
  <c i="8" r="F35"/>
  <c i="1" r="BB61"/>
  <c i="8" r="J34"/>
  <c i="1" r="AW61"/>
  <c i="9" r="J34"/>
  <c i="1" r="AW62"/>
  <c i="2" r="F36"/>
  <c i="1" r="BC55"/>
  <c i="2" r="F34"/>
  <c i="1" r="BA55"/>
  <c i="2" r="F37"/>
  <c i="1" r="BD55"/>
  <c i="3" r="F36"/>
  <c i="1" r="BC56"/>
  <c i="4" r="J34"/>
  <c i="1" r="AW57"/>
  <c i="5" r="F35"/>
  <c i="1" r="BB58"/>
  <c i="5" r="F34"/>
  <c i="1" r="BA58"/>
  <c i="6" r="J34"/>
  <c i="1" r="AW59"/>
  <c i="6" r="F37"/>
  <c i="1" r="BD59"/>
  <c i="8" r="F34"/>
  <c i="1" r="BA61"/>
  <c i="8" r="F37"/>
  <c i="1" r="BD61"/>
  <c i="9" r="F34"/>
  <c i="1" r="BA62"/>
  <c i="9" r="F37"/>
  <c i="1" r="BD62"/>
  <c i="9" l="1" r="R250"/>
  <c i="7" r="P90"/>
  <c i="6" r="T87"/>
  <c r="T86"/>
  <c i="4" r="P177"/>
  <c i="3" r="R544"/>
  <c r="P99"/>
  <c i="2" r="R84"/>
  <c r="R83"/>
  <c i="9" r="P92"/>
  <c i="8" r="T88"/>
  <c r="T87"/>
  <c i="7" r="R282"/>
  <c i="4" r="P94"/>
  <c r="P93"/>
  <c i="1" r="AU57"/>
  <c i="3" r="T544"/>
  <c i="2" r="P84"/>
  <c r="P83"/>
  <c i="1" r="AU55"/>
  <c i="9" r="T250"/>
  <c r="R91"/>
  <c i="7" r="P282"/>
  <c r="R90"/>
  <c r="R89"/>
  <c i="6" r="P87"/>
  <c r="P86"/>
  <c i="1" r="AU59"/>
  <c i="4" r="T177"/>
  <c r="T94"/>
  <c r="T93"/>
  <c i="3" r="T99"/>
  <c r="T98"/>
  <c i="9" r="P250"/>
  <c r="T92"/>
  <c r="T91"/>
  <c i="8" r="P88"/>
  <c r="P87"/>
  <c i="1" r="AU61"/>
  <c i="7" r="T90"/>
  <c r="T89"/>
  <c i="6" r="R87"/>
  <c r="R86"/>
  <c i="5" r="T82"/>
  <c i="4" r="R177"/>
  <c r="R94"/>
  <c r="R93"/>
  <c i="3" r="P544"/>
  <c r="R99"/>
  <c r="R98"/>
  <c i="2" r="T84"/>
  <c r="T83"/>
  <c i="4" r="BK94"/>
  <c r="J94"/>
  <c r="J60"/>
  <c i="7" r="BK90"/>
  <c r="J90"/>
  <c r="J60"/>
  <c i="8" r="BK88"/>
  <c r="J88"/>
  <c r="J60"/>
  <c r="BK171"/>
  <c r="J171"/>
  <c r="J66"/>
  <c i="9" r="BK92"/>
  <c r="J92"/>
  <c r="J60"/>
  <c i="2" r="BK84"/>
  <c r="J84"/>
  <c r="J60"/>
  <c i="3" r="BK99"/>
  <c r="J99"/>
  <c r="J60"/>
  <c r="BK544"/>
  <c r="J544"/>
  <c r="J68"/>
  <c i="4" r="BK177"/>
  <c r="J177"/>
  <c r="J67"/>
  <c i="5" r="BK83"/>
  <c r="J83"/>
  <c r="J60"/>
  <c i="6" r="BK87"/>
  <c r="J87"/>
  <c r="J60"/>
  <c i="9" r="BK250"/>
  <c r="J250"/>
  <c r="J67"/>
  <c i="7" r="BK89"/>
  <c r="J89"/>
  <c i="3" r="F33"/>
  <c i="1" r="AZ56"/>
  <c i="7" r="J30"/>
  <c i="1" r="AG60"/>
  <c i="8" r="F33"/>
  <c i="1" r="AZ61"/>
  <c i="9" r="F33"/>
  <c i="1" r="AZ62"/>
  <c i="4" r="F33"/>
  <c i="1" r="AZ57"/>
  <c i="7" r="J33"/>
  <c i="1" r="AV60"/>
  <c r="AT60"/>
  <c r="BD54"/>
  <c r="W33"/>
  <c r="BA54"/>
  <c r="W30"/>
  <c i="2" r="F33"/>
  <c i="1" r="AZ55"/>
  <c i="4" r="J33"/>
  <c i="1" r="AV57"/>
  <c r="AT57"/>
  <c i="5" r="J33"/>
  <c i="1" r="AV58"/>
  <c r="AT58"/>
  <c i="6" r="F33"/>
  <c i="1" r="AZ59"/>
  <c i="7" r="F33"/>
  <c i="1" r="AZ60"/>
  <c i="8" r="J33"/>
  <c i="1" r="AV61"/>
  <c r="AT61"/>
  <c r="BC54"/>
  <c r="W32"/>
  <c i="2" r="J33"/>
  <c i="1" r="AV55"/>
  <c r="AT55"/>
  <c i="3" r="J33"/>
  <c i="1" r="AV56"/>
  <c r="AT56"/>
  <c i="5" r="F33"/>
  <c i="1" r="AZ58"/>
  <c i="6" r="J33"/>
  <c i="1" r="AV59"/>
  <c r="AT59"/>
  <c r="BB54"/>
  <c r="W31"/>
  <c i="9" r="J33"/>
  <c i="1" r="AV62"/>
  <c r="AT62"/>
  <c i="7" l="1" r="P89"/>
  <c i="1" r="AU60"/>
  <c i="9" r="P91"/>
  <c i="1" r="AU62"/>
  <c i="3" r="P98"/>
  <c i="1" r="AU56"/>
  <c i="2" r="BK83"/>
  <c r="J83"/>
  <c i="5" r="BK82"/>
  <c r="J82"/>
  <c r="J59"/>
  <c i="6" r="BK86"/>
  <c r="J86"/>
  <c i="9" r="BK91"/>
  <c r="J91"/>
  <c r="J59"/>
  <c i="3" r="BK98"/>
  <c r="J98"/>
  <c r="J59"/>
  <c i="4" r="BK93"/>
  <c r="J93"/>
  <c r="J59"/>
  <c i="8" r="BK87"/>
  <c r="J87"/>
  <c r="J59"/>
  <c i="1" r="AN60"/>
  <c i="7" r="J59"/>
  <c r="J39"/>
  <c i="2" r="J30"/>
  <c i="1" r="AG55"/>
  <c i="6" r="J30"/>
  <c i="1" r="AG59"/>
  <c r="AX54"/>
  <c r="AZ54"/>
  <c r="W29"/>
  <c r="AW54"/>
  <c r="AK30"/>
  <c r="AY54"/>
  <c i="2" l="1" r="J39"/>
  <c i="6" r="J39"/>
  <c i="2" r="J59"/>
  <c i="6" r="J59"/>
  <c i="1" r="AN55"/>
  <c r="AN59"/>
  <c i="9" r="J30"/>
  <c i="1" r="AG62"/>
  <c i="8" r="J30"/>
  <c i="1" r="AG61"/>
  <c i="3" r="J30"/>
  <c i="1" r="AG56"/>
  <c i="4" r="J30"/>
  <c i="1" r="AG57"/>
  <c r="AV54"/>
  <c r="AK29"/>
  <c i="5" r="J30"/>
  <c i="1" r="AG58"/>
  <c r="AU54"/>
  <c i="5" l="1" r="J39"/>
  <c i="9" r="J39"/>
  <c i="8" r="J39"/>
  <c i="4" r="J39"/>
  <c i="3" r="J39"/>
  <c i="1" r="AN57"/>
  <c r="AN58"/>
  <c r="AN61"/>
  <c r="AN56"/>
  <c r="AN62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<sst xmlns="http://schemas.openxmlformats.org/spreadsheetml/2006/main">
  <si>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</si>
  <si>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</si>
  <si>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</si>
  <si>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</si>
  <si>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</si>
  <si>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{c5b255e0-25b0-441a-9cc0-b1510f4c1763}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</si>
  <si>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</si>
  <si>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</si>
  <si>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</si>
  <si>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</si>
  <si>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</si>
  <si>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</si>
  <si>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</si>
  <si>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</si>
  <si>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</si>
  <si>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</si>
  <si>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</si>
  <si>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Zázemí pro dětskou skupinu - Kynšperk</t>
  </si>
  <si>
    <t>KSO:</t>
  </si>
  <si>
    <t/>
  </si>
  <si>
    <t>CC-CZ:</t>
  </si>
  <si>
    <t>Místo:</t>
  </si>
  <si>
    <t>Kynšperk nad Ohří</t>
  </si>
  <si>
    <t>Datum:</t>
  </si>
  <si>
    <t>28. 1. 2024</t>
  </si>
  <si>
    <t>Zadavatel:</t>
  </si>
  <si>
    <t>IČ:</t>
  </si>
  <si>
    <t>Měst Kynšperk nad Ohří</t>
  </si>
  <si>
    <t>DIČ:</t>
  </si>
  <si>
    <t>Uchazeč:</t>
  </si>
  <si>
    <t>Vyplň údaj</t>
  </si>
  <si>
    <t>Projektant:</t>
  </si>
  <si>
    <t>Nováček Jiří</t>
  </si>
  <si>
    <t>True</t>
  </si>
  <si>
    <t>Zpracovatel:</t>
  </si>
  <si>
    <t>Milan Hájek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</si>
  <si>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</si>
  <si>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</si>
  <si>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</si>
  <si>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</si>
  <si>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</si>
  <si>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</si>
  <si>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</si>
  <si>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</si>
  <si>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</si>
  <si>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</si>
  <si>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</si>
  <si>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</si>
  <si>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</si>
  <si>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</si>
  <si>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</si>
  <si>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</si>
  <si>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</si>
  <si>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</si>
  <si>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</si>
  <si>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</si>
  <si>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</si>
  <si>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</si>
  <si>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</si>
  <si>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</si>
  <si>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</si>
  <si>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</si>
  <si>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</si>
  <si>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</si>
  <si>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</si>
  <si>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</si>
  <si>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</si>
  <si>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</si>
  <si>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</si>
  <si>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</si>
  <si>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</si>
  <si>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</si>
  <si>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</si>
  <si>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</si>
  <si>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</si>
  <si>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</si>
  <si>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</si>
  <si>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</si>
  <si>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</si>
  <si>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</si>
  <si>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</si>
  <si>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{d665f50c-d96e-4420-a25f-05d44ec72b7a}</t>
  </si>
  <si>
    <t>2</t>
  </si>
  <si>
    <t>10</t>
  </si>
  <si>
    <t>Stavební část</t>
  </si>
  <si>
    <t>{397ae918-cc7e-41ef-a7ed-47b8712af9ee}</t>
  </si>
  <si>
    <t>20</t>
  </si>
  <si>
    <t>ZTI</t>
  </si>
  <si>
    <t>{6b13e180-ef5e-4409-82f8-d3e3f3622571}</t>
  </si>
  <si>
    <t>30</t>
  </si>
  <si>
    <t>Odvětrání</t>
  </si>
  <si>
    <t>{836303dc-96b6-47e8-bf98-d834c90445ed}</t>
  </si>
  <si>
    <t>40</t>
  </si>
  <si>
    <t>UT</t>
  </si>
  <si>
    <t>{e8d1ad6d-ccda-4563-ad06-a8302e9efcfd}</t>
  </si>
  <si>
    <t>50</t>
  </si>
  <si>
    <t>Elektroinstalace</t>
  </si>
  <si>
    <t>{513e50dc-60cb-4d9b-9829-37d50619edda}</t>
  </si>
  <si>
    <t>60</t>
  </si>
  <si>
    <t>Venkovní úpravy</t>
  </si>
  <si>
    <t>{b1e33818-2645-4bea-bef5-d0ec08fd98ef}</t>
  </si>
  <si>
    <t>70</t>
  </si>
  <si>
    <t>Venkovní rozvody</t>
  </si>
  <si>
    <t>{dbcf2353-bb5d-4ff0-861b-a7b6fe8f31d1}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</si>
  <si>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</si>
  <si>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</si>
  <si>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</si>
  <si>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</si>
  <si>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</si>
  <si>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</si>
  <si>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</si>
  <si>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</si>
  <si>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</si>
  <si>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</si>
  <si>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</si>
  <si>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</si>
  <si>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</si>
  <si>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</si>
  <si>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</si>
  <si>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</si>
  <si>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</si>
  <si>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</si>
  <si>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</si>
  <si>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</si>
  <si>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</si>
  <si>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</si>
  <si>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</si>
  <si>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</si>
  <si>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</si>
  <si>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</si>
  <si>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</si>
  <si>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</si>
  <si>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</si>
  <si>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</si>
  <si>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</si>
  <si>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</si>
  <si>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Soubor</t>
  </si>
  <si>
    <t>CS ÚRS 2024 01</t>
  </si>
  <si>
    <t>1024</t>
  </si>
  <si>
    <t>1772530624</t>
  </si>
  <si>
    <t>PP</t>
  </si>
  <si>
    <t>Online PSC</t>
  </si>
  <si>
    <t>https://podminky.urs.cz/item/CS_URS_2024_01/012002000</t>
  </si>
  <si>
    <t>013002000</t>
  </si>
  <si>
    <t>Projektové práce</t>
  </si>
  <si>
    <t>256558786</t>
  </si>
  <si>
    <t>https://podminky.urs.cz/item/CS_URS_2024_01/013002000</t>
  </si>
  <si>
    <t>VV</t>
  </si>
  <si>
    <t>1 "Dokumentace skutečného provedení stavby</t>
  </si>
  <si>
    <t>VRN3</t>
  </si>
  <si>
    <t>Zařízení staveniště</t>
  </si>
  <si>
    <t>3</t>
  </si>
  <si>
    <t>030001000</t>
  </si>
  <si>
    <t>300192615</t>
  </si>
  <si>
    <t>https://podminky.urs.cz/item/CS_URS_2024_01/030001000</t>
  </si>
  <si>
    <t>VRN9</t>
  </si>
  <si>
    <t>Ostatní náklady</t>
  </si>
  <si>
    <t>4</t>
  </si>
  <si>
    <t>091002000</t>
  </si>
  <si>
    <t>Ostatní náklady související s objektem</t>
  </si>
  <si>
    <t>410750406</t>
  </si>
  <si>
    <t>https://podminky.urs.cz/item/CS_URS_2024_01/091002000</t>
  </si>
  <si>
    <t>Opatření dle PBŘ</t>
  </si>
  <si>
    <t>"ŠTÍTKY</t>
  </si>
  <si>
    <t>"ZAŘÍZENÍ AUTONOMNÍ DETEKCE A SIGNALIZACE</t>
  </si>
  <si>
    <t>Součet</t>
  </si>
  <si>
    <t>M</t>
  </si>
  <si>
    <t>44932114</t>
  </si>
  <si>
    <t>přístroj hasicí ruční práškový PG 6 LE</t>
  </si>
  <si>
    <t>kus</t>
  </si>
  <si>
    <t>512</t>
  </si>
  <si>
    <t>-852364628</t>
  </si>
  <si>
    <t>2 "N1.01</t>
  </si>
  <si>
    <t>1"N1.02</t>
  </si>
  <si>
    <t>10 - Stavební část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</si>
  <si>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</si>
  <si>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</si>
  <si>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</si>
  <si>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</si>
  <si>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</si>
  <si>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</si>
  <si>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</si>
  <si>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</si>
  <si>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</si>
  <si>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</si>
  <si>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</si>
  <si>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</si>
  <si>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</si>
  <si>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</si>
  <si>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</si>
  <si>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</si>
  <si>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</si>
  <si>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</si>
  <si>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</t>
  </si>
  <si>
    <t>HSV</t>
  </si>
  <si>
    <t>Práce a dodávky HSV</t>
  </si>
  <si>
    <t>Zemní práce</t>
  </si>
  <si>
    <t>121151113</t>
  </si>
  <si>
    <t>Sejmutí ornice plochy do 500 m2 tl vrstvy do 200 mm strojně</t>
  </si>
  <si>
    <t>m2</t>
  </si>
  <si>
    <t>-1506447862</t>
  </si>
  <si>
    <t>Sejmutí ornice strojně při souvislé ploše přes 100 do 500 m2, tl. vrstvy do 200 mm</t>
  </si>
  <si>
    <t>https://podminky.urs.cz/item/CS_URS_2024_01/121151113</t>
  </si>
  <si>
    <t>15,84*9,34</t>
  </si>
  <si>
    <t>7,05*3,2</t>
  </si>
  <si>
    <t>122251101</t>
  </si>
  <si>
    <t>Odkopávky a prokopávky nezapažené v hornině třídy těžitelnosti I skupiny 3 objem do 20 m3 strojně</t>
  </si>
  <si>
    <t>m3</t>
  </si>
  <si>
    <t>-692258616</t>
  </si>
  <si>
    <t>Odkopávky a prokopávky nezapažené strojně v hornině třídy těžitelnosti I skupiny 3 do 20 m3</t>
  </si>
  <si>
    <t>https://podminky.urs.cz/item/CS_URS_2024_01/122251101</t>
  </si>
  <si>
    <t>15,84*9,34*0,1</t>
  </si>
  <si>
    <t>7,05*3,2*0,1</t>
  </si>
  <si>
    <t>132251102</t>
  </si>
  <si>
    <t>Hloubení rýh nezapažených š do 800 mm v hornině třídy těžitelnosti I skupiny 3 objem do 50 m3 strojně</t>
  </si>
  <si>
    <t>-1673172882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</si>
  <si>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</si>
  <si>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</si>
  <si>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(14,84*2+7,14*2)*0,6*1,025</t>
  </si>
  <si>
    <t>(9,245+3,695)*0,3*0,525</t>
  </si>
  <si>
    <t>(7,05*2+1,4*2)*0,4*0,925</t>
  </si>
  <si>
    <t>162751117</t>
  </si>
  <si>
    <t>Vodorovné přemístění přes 9 000 do 10000 m výkopku/sypaniny z horniny třídy těžitelnosti I skupiny 1 až 3</t>
  </si>
  <si>
    <t>-860950274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</si>
  <si>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</si>
  <si>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</si>
  <si>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17,051+35,326</t>
  </si>
  <si>
    <t>171201231</t>
  </si>
  <si>
    <t>Poplatek za uložení zeminy a kamení na recyklační skládce (skládkovné) kód odpadu 17 05 04</t>
  </si>
  <si>
    <t>t</t>
  </si>
  <si>
    <t>227991084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</si>
  <si>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</si>
  <si>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</si>
  <si>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52,377*2 "Přepočtené koeficientem množství</t>
  </si>
  <si>
    <t>6</t>
  </si>
  <si>
    <t>171251201</t>
  </si>
  <si>
    <t>Uložení sypaniny na skládky nebo meziskládky</t>
  </si>
  <si>
    <t>918283120</t>
  </si>
  <si>
    <t>Uložení sypaniny na skládky nebo meziskládky bez hutnění s upravením uložené sypaniny do předepsaného tvaru</t>
  </si>
  <si>
    <t>https://podminky.urs.cz/item/CS_URS_2024_01/171251201</t>
  </si>
  <si>
    <t>7</t>
  </si>
  <si>
    <t>181951112</t>
  </si>
  <si>
    <t>Úprava pláně v hornině třídy těžitelnosti I skupiny 1 až 3 se zhutněním strojně</t>
  </si>
  <si>
    <t>801722007</t>
  </si>
  <si>
    <t>Úprava pláně vyrovnáním výškových rozdílů strojně v hornině třídy těžitelnosti I, skupiny 1 až 3 se zhutněním</t>
  </si>
  <si>
    <t>https://podminky.urs.cz/item/CS_URS_2024_01/181951112</t>
  </si>
  <si>
    <t>14,84*8,34</t>
  </si>
  <si>
    <t>7,05*2,2</t>
  </si>
  <si>
    <t>Zakládání</t>
  </si>
  <si>
    <t>8</t>
  </si>
  <si>
    <t>271532212</t>
  </si>
  <si>
    <t>Podsyp pod základové konstrukce se zhutněním z hrubého kameniva frakce 16 až 32 mm</t>
  </si>
  <si>
    <t>1152212284</t>
  </si>
  <si>
    <t>Podsyp pod základové konstrukce se zhutněním a urovnáním povrchu z kameniva hrubého, frakce 16 - 32 mm</t>
  </si>
  <si>
    <t>https://podminky.urs.cz/item/CS_URS_2024_01/271532212</t>
  </si>
  <si>
    <t>(14,84*2+7,14*2)*0,6*0,1 "základové pasy</t>
  </si>
  <si>
    <t>(9,245+3,695)*0,3*0,1</t>
  </si>
  <si>
    <t>(7,05*2+1,4*2)*0,4*0,1</t>
  </si>
  <si>
    <t>6,25*1,4*0,15 "S1</t>
  </si>
  <si>
    <t>(13,54*7,14-(9,245+3,695)*0,3)*0,15</t>
  </si>
  <si>
    <t>9</t>
  </si>
  <si>
    <t>273313711</t>
  </si>
  <si>
    <t>Základové desky z betonu tř. C 20/25</t>
  </si>
  <si>
    <t>228968127</t>
  </si>
  <si>
    <t>Základy z betonu prostého desky z betonu kamenem neprokládaného tř. C 20/25</t>
  </si>
  <si>
    <t>https://podminky.urs.cz/item/CS_URS_2024_01/273313711</t>
  </si>
  <si>
    <t>6,25*1,4*0,125 "S1</t>
  </si>
  <si>
    <t>(13,54*7,14-(9,245+3,695)*0,3)*0,125</t>
  </si>
  <si>
    <t>274321411</t>
  </si>
  <si>
    <t>Základové pasy ze ŽB bez zvýšených nároků na prostředí tř. C 20/25</t>
  </si>
  <si>
    <t>-121229920</t>
  </si>
  <si>
    <t>Základy z betonu železového (bez výztuže) pasy z betonu bez zvláštních nároků na prostředí tř. C 20/25</t>
  </si>
  <si>
    <t>https://podminky.urs.cz/item/CS_URS_2024_01/274321411</t>
  </si>
  <si>
    <t>(14,84*2+7,14*2)*0,6*1,2</t>
  </si>
  <si>
    <t>(9,245+3,695)*0,3*0,7</t>
  </si>
  <si>
    <t>(7,05*2+1,4*2)*0,4*1,17</t>
  </si>
  <si>
    <t>11</t>
  </si>
  <si>
    <t>274351121</t>
  </si>
  <si>
    <t>Zřízení bednění základových pasů rovného</t>
  </si>
  <si>
    <t>857096647</t>
  </si>
  <si>
    <t>Bednění základů pasů rovné zřízení</t>
  </si>
  <si>
    <t>https://podminky.urs.cz/item/CS_URS_2024_01/274351121</t>
  </si>
  <si>
    <t>(14,84*2+8,34*2+13,54*2+7,14*2-0,3*2)*0,5</t>
  </si>
  <si>
    <t>(9,245+3,995+3,695+8,945)*0,4</t>
  </si>
  <si>
    <t>(7,05*2+6,25*2+1,4*2)*0,5</t>
  </si>
  <si>
    <t>12</t>
  </si>
  <si>
    <t>274351122</t>
  </si>
  <si>
    <t>Odstranění bednění základových pasů rovného</t>
  </si>
  <si>
    <t>614495452</t>
  </si>
  <si>
    <t>Bednění základů pasů rovné odstranění</t>
  </si>
  <si>
    <t>https://podminky.urs.cz/item/CS_URS_2024_01/274351122</t>
  </si>
  <si>
    <t>13</t>
  </si>
  <si>
    <t>274361821</t>
  </si>
  <si>
    <t>Výztuž základových pasů betonářskou ocelí 10 505 (R)</t>
  </si>
  <si>
    <t>-1072769654</t>
  </si>
  <si>
    <t>Výztuž základů pasů z betonářské oceli 10 505 (R) nebo BSt 500</t>
  </si>
  <si>
    <t>https://podminky.urs.cz/item/CS_URS_2024_01/274361821</t>
  </si>
  <si>
    <t>42,277*80/1000 "d 8</t>
  </si>
  <si>
    <t>Svislé a kompletní konstrukce</t>
  </si>
  <si>
    <t>14</t>
  </si>
  <si>
    <t>311101212</t>
  </si>
  <si>
    <t>Vytvoření prostupů přes 0,02 do 0,05 m2 ve zdech nosných osazením vložek z trub, dílců, tvarovek</t>
  </si>
  <si>
    <t>m</t>
  </si>
  <si>
    <t>-1159459824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</si>
  <si>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</si>
  <si>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https://podminky.urs.cz/item/CS_URS_2024_01/311101212</t>
  </si>
  <si>
    <t>0,6 "prostup základy</t>
  </si>
  <si>
    <t>28611108</t>
  </si>
  <si>
    <t>trubka kanalizační PVC-U plnostěnná jednovrstvá s rázovou odolností DN 250x6000mm SN12</t>
  </si>
  <si>
    <t>-389593782</t>
  </si>
  <si>
    <t>0,6*1,05 "Přepočtené koeficientem množství</t>
  </si>
  <si>
    <t>16</t>
  </si>
  <si>
    <t>311235151</t>
  </si>
  <si>
    <t>Zdivo jednovrstvé z cihel broušených do P10 na tenkovrstvou maltu tl 300 mm</t>
  </si>
  <si>
    <t>-2009904116</t>
  </si>
  <si>
    <t>Zdivo jednovrstvé z cihel děrovaných broušených na celoplošnou tenkovrstvou maltu, pevnost cihel do P10, tl. zdiva 300 mm</t>
  </si>
  <si>
    <t>https://podminky.urs.cz/item/CS_URS_2024_01/311235151</t>
  </si>
  <si>
    <t>7,16*2*3</t>
  </si>
  <si>
    <t>-2*1,4*2</t>
  </si>
  <si>
    <t>(14,68*2+7,58*2)*0,75 "atika</t>
  </si>
  <si>
    <t>7,16*2*0,75</t>
  </si>
  <si>
    <t>1,2*0,7 "zazdívka</t>
  </si>
  <si>
    <t>17</t>
  </si>
  <si>
    <t>311235211</t>
  </si>
  <si>
    <t>Zdivo jednovrstvé z cihel broušených do P10 na tenkovrstvou maltu tl 440 mm</t>
  </si>
  <si>
    <t>86417879</t>
  </si>
  <si>
    <t>Zdivo jednovrstvé z cihel děrovaných broušených na celoplošnou tenkovrstvou maltu, pevnost cihel do P10, tl. zdiva 440 mm</t>
  </si>
  <si>
    <t>https://podminky.urs.cz/item/CS_URS_2024_01/311235211</t>
  </si>
  <si>
    <t>(14,68*2+7,3*2)*3</t>
  </si>
  <si>
    <t>-1,1*2,25</t>
  </si>
  <si>
    <t>-1,1*2,5</t>
  </si>
  <si>
    <t>-0,6*0,8*2</t>
  </si>
  <si>
    <t>-2*0,8</t>
  </si>
  <si>
    <t>-1,6*1,4*5</t>
  </si>
  <si>
    <t>-1,6*2,5</t>
  </si>
  <si>
    <t>-1,6*0,8</t>
  </si>
  <si>
    <t>18</t>
  </si>
  <si>
    <t>311238937</t>
  </si>
  <si>
    <t>Založení zdiva z cihel děrovaných broušených na zakládací maltu tloušťky přes 250 do 300 mm</t>
  </si>
  <si>
    <t>786025262</t>
  </si>
  <si>
    <t>Založení zdiva z broušených cihel na zakládací maltu, tlouštky zdiva přes 250 do 300 mm</t>
  </si>
  <si>
    <t>https://podminky.urs.cz/item/CS_URS_2024_01/311238937</t>
  </si>
  <si>
    <t>7,16*2</t>
  </si>
  <si>
    <t>19</t>
  </si>
  <si>
    <t>311238941</t>
  </si>
  <si>
    <t>Založení zdiva z cihel děrovaných broušených na zakládací maltu tloušťky přes 380 do 440 mm</t>
  </si>
  <si>
    <t>-579537563</t>
  </si>
  <si>
    <t>Založení zdiva z broušených cihel na zakládací maltu, tlouštky zdiva přes 380 do 440 mm</t>
  </si>
  <si>
    <t>https://podminky.urs.cz/item/CS_URS_2024_01/311238941</t>
  </si>
  <si>
    <t>(14,68*2+7,3*2)</t>
  </si>
  <si>
    <t>317168012</t>
  </si>
  <si>
    <t>Překlad keramický plochý š 115 mm dl 1250 mm</t>
  </si>
  <si>
    <t>-1536724715</t>
  </si>
  <si>
    <t>Překlady keramické ploché osazené do maltového lože, výšky překladu 71 mm šířky 115 mm, délky 1250 mm</t>
  </si>
  <si>
    <t>https://podminky.urs.cz/item/CS_URS_2024_01/317168012</t>
  </si>
  <si>
    <t>317168022</t>
  </si>
  <si>
    <t>Překlad keramický plochý š 145 mm dl 1250 mm</t>
  </si>
  <si>
    <t>92868582</t>
  </si>
  <si>
    <t>Překlady keramické ploché osazené do maltového lože, výšky překladu 71 mm šířky 145 mm, délky 1250 mm</t>
  </si>
  <si>
    <t>https://podminky.urs.cz/item/CS_URS_2024_01/317168022</t>
  </si>
  <si>
    <t>22</t>
  </si>
  <si>
    <t>317168027</t>
  </si>
  <si>
    <t>Překlad keramický plochý š 145 mm dl 2500 mm</t>
  </si>
  <si>
    <t>509585056</t>
  </si>
  <si>
    <t>Překlady keramické ploché osazené do maltového lože, výšky překladu 71 mm šířky 145 mm, délky 2500 mm</t>
  </si>
  <si>
    <t>https://podminky.urs.cz/item/CS_URS_2024_01/317168027</t>
  </si>
  <si>
    <t>23</t>
  </si>
  <si>
    <t>317168051</t>
  </si>
  <si>
    <t>Překlad keramický vysoký v 238 mm dl 1000 mm</t>
  </si>
  <si>
    <t>-257473292</t>
  </si>
  <si>
    <t>Překlady keramické vysoké osazené do maltového lože, šířky překladu 70 mm výšky 238 mm, délky 1000 mm</t>
  </si>
  <si>
    <t>https://podminky.urs.cz/item/CS_URS_2024_01/317168051</t>
  </si>
  <si>
    <t>24</t>
  </si>
  <si>
    <t>317168053</t>
  </si>
  <si>
    <t>Překlad keramický vysoký v 238 mm dl 1500 mm</t>
  </si>
  <si>
    <t>960010543</t>
  </si>
  <si>
    <t>Překlady keramické vysoké osazené do maltového lože, šířky překladu 70 mm výšky 238 mm, délky 1500 mm</t>
  </si>
  <si>
    <t>https://podminky.urs.cz/item/CS_URS_2024_01/317168053</t>
  </si>
  <si>
    <t>5+5</t>
  </si>
  <si>
    <t>25</t>
  </si>
  <si>
    <t>317168055</t>
  </si>
  <si>
    <t>Překlad keramický vysoký v 238 mm dl 2000 mm</t>
  </si>
  <si>
    <t>-866398012</t>
  </si>
  <si>
    <t>Překlady keramické vysoké osazené do maltového lože, šířky překladu 70 mm výšky 238 mm, délky 2000 mm</t>
  </si>
  <si>
    <t>https://podminky.urs.cz/item/CS_URS_2024_01/317168055</t>
  </si>
  <si>
    <t>4*8</t>
  </si>
  <si>
    <t>26</t>
  </si>
  <si>
    <t>317168057</t>
  </si>
  <si>
    <t>Překlad keramický vysoký v 238 mm dl 2500 mm</t>
  </si>
  <si>
    <t>553595755</t>
  </si>
  <si>
    <t>Překlady keramické vysoké osazené do maltového lože, šířky překladu 70 mm výšky 238 mm, délky 2500 mm</t>
  </si>
  <si>
    <t>https://podminky.urs.cz/item/CS_URS_2024_01/317168057</t>
  </si>
  <si>
    <t>27</t>
  </si>
  <si>
    <t>317168351</t>
  </si>
  <si>
    <t>Překlad keramický složený roletový pro zabudování rolety nebo žaluzie š 500 mm dl 1250 mm</t>
  </si>
  <si>
    <t>1230543256</t>
  </si>
  <si>
    <t>Překlady keramické složené roletové určené pro zabudování rolet nebo žaluzií osazené do maltového lože, výšky překladu 238 mm pro tloušťku zdiva 500 mm, délky 1250 mm</t>
  </si>
  <si>
    <t>https://podminky.urs.cz/item/CS_URS_2024_01/317168351</t>
  </si>
  <si>
    <t>2"P4</t>
  </si>
  <si>
    <t>28</t>
  </si>
  <si>
    <t>317168355</t>
  </si>
  <si>
    <t>Překlad keramický složený roletový pro zabudování rolety nebo žaluzie š 500 mm dl 2250 mm</t>
  </si>
  <si>
    <t>764723655</t>
  </si>
  <si>
    <t>Překlady keramické složené roletové určené pro zabudování rolet nebo žaluzií osazené do maltového lože, výšky překladu 238 mm pro tloušťku zdiva 500 mm, délky 2250 mm</t>
  </si>
  <si>
    <t>https://podminky.urs.cz/item/CS_URS_2024_01/317168355</t>
  </si>
  <si>
    <t>7"P2</t>
  </si>
  <si>
    <t>29</t>
  </si>
  <si>
    <t>317168356</t>
  </si>
  <si>
    <t>Překlad keramický složený roletový pro zabudování rolety nebo žaluzie š 500 mm dl 2500 mm</t>
  </si>
  <si>
    <t>970120072</t>
  </si>
  <si>
    <t>Překlady keramické složené roletové určené pro zabudování rolet nebo žaluzií osazené do maltového lože, výšky překladu 238 mm pro tloušťku zdiva 500 mm, délky 2500 mm</t>
  </si>
  <si>
    <t>https://podminky.urs.cz/item/CS_URS_2024_01/317168356</t>
  </si>
  <si>
    <t>317998111</t>
  </si>
  <si>
    <t>Tepelná izolace mezi překlady v 24 cm z EPS tl přes 30 do 50 mm</t>
  </si>
  <si>
    <t>-95445875</t>
  </si>
  <si>
    <t>Izolace tepelná mezi překlady z pěnového polystyrenu výšky 24 cm, tloušťky přes 30 do 50 mm</t>
  </si>
  <si>
    <t>https://podminky.urs.cz/item/CS_URS_2024_01/317998111</t>
  </si>
  <si>
    <t>2*7+1*2+2,5</t>
  </si>
  <si>
    <t>31</t>
  </si>
  <si>
    <t>317998112</t>
  </si>
  <si>
    <t>Tepelná izolace mezi překlady v 24 cm z EPS tl přes 50 do 70 mm</t>
  </si>
  <si>
    <t>-936658215</t>
  </si>
  <si>
    <t>Izolace tepelná mezi překlady z pěnového polystyrenu výšky 24 cm, tloušťky přes 50 do 70 mm</t>
  </si>
  <si>
    <t>https://podminky.urs.cz/item/CS_URS_2024_01/317998112</t>
  </si>
  <si>
    <t>1,5*2</t>
  </si>
  <si>
    <t>32</t>
  </si>
  <si>
    <t>342244201</t>
  </si>
  <si>
    <t>Příčka z cihel broušených na tenkovrstvou maltu tloušťky 80 mm</t>
  </si>
  <si>
    <t>1633318336</t>
  </si>
  <si>
    <t>Příčky jednoduché z cihel děrovaných broušených, na tenkovrstvou maltu, pevnost cihel do P15, tl. příčky 80 mm</t>
  </si>
  <si>
    <t>https://podminky.urs.cz/item/CS_URS_2024_01/342244201</t>
  </si>
  <si>
    <t>(2,7+1,5+4+0,85)*3,2</t>
  </si>
  <si>
    <t>-0,7*2,25*3</t>
  </si>
  <si>
    <t>33</t>
  </si>
  <si>
    <t>342244221</t>
  </si>
  <si>
    <t>Příčka z cihel broušených na tenkovrstvou maltu tloušťky 140 mm</t>
  </si>
  <si>
    <t>193245980</t>
  </si>
  <si>
    <t>Příčky jednoduché z cihel děrovaných broušených, na tenkovrstvou maltu, pevnost cihel do P15, tl. příčky 140 mm</t>
  </si>
  <si>
    <t>https://podminky.urs.cz/item/CS_URS_2024_01/342244221</t>
  </si>
  <si>
    <t>(6+2,95+0,15*2+3,3+3,85*2+2,25*2+1,5*2+0,15*2)*3,2</t>
  </si>
  <si>
    <t>-0,8*2,25*2</t>
  </si>
  <si>
    <t>-0,9*2,25*3</t>
  </si>
  <si>
    <t>-1*1,1</t>
  </si>
  <si>
    <t>-0,7*2,25</t>
  </si>
  <si>
    <t>34</t>
  </si>
  <si>
    <t>342291111</t>
  </si>
  <si>
    <t>Ukotvení příček montážní polyuretanovou pěnou tl příčky do 100 mm</t>
  </si>
  <si>
    <t>844074571</t>
  </si>
  <si>
    <t>Ukotvení příček polyuretanovou pěnou, tl. příčky do 100 mm</t>
  </si>
  <si>
    <t>https://podminky.urs.cz/item/CS_URS_2024_01/342291111</t>
  </si>
  <si>
    <t>(2,7+1,5+4+0,85)</t>
  </si>
  <si>
    <t>35</t>
  </si>
  <si>
    <t>342291112</t>
  </si>
  <si>
    <t>Ukotvení příček montážní polyuretanovou pěnou tl příčky přes 100 mm</t>
  </si>
  <si>
    <t>-668878389</t>
  </si>
  <si>
    <t>Ukotvení příček polyuretanovou pěnou, tl. příčky přes 100 mm</t>
  </si>
  <si>
    <t>https://podminky.urs.cz/item/CS_URS_2024_01/342291112</t>
  </si>
  <si>
    <t>(6+2,95+0,15*2+3,3+3,85*2+2,25*2+1,5*2+0,15*2)</t>
  </si>
  <si>
    <t>36</t>
  </si>
  <si>
    <t>342291121</t>
  </si>
  <si>
    <t>Ukotvení příček k cihelným konstrukcím plochými kotvami</t>
  </si>
  <si>
    <t>280910440</t>
  </si>
  <si>
    <t>Ukotvení příček plochými kotvami, do konstrukce cihelné</t>
  </si>
  <si>
    <t>https://podminky.urs.cz/item/CS_URS_2024_01/342291121</t>
  </si>
  <si>
    <t>3*15</t>
  </si>
  <si>
    <t>Vodorovné konstrukce</t>
  </si>
  <si>
    <t>37</t>
  </si>
  <si>
    <t>411121121</t>
  </si>
  <si>
    <t>Montáž prefabrikovaných ŽB stropů ze stropních panelů š 1200 mm dl do 3800 mm</t>
  </si>
  <si>
    <t>1244213910</t>
  </si>
  <si>
    <t>Montáž prefabrikovaných železobetonových stropů se zalitím spár, včetně podpěrné konstrukce, na cementovou maltu ze stropních panelů šířky do 1200 mm a délky do 3800 mm</t>
  </si>
  <si>
    <t>https://podminky.urs.cz/item/CS_URS_2024_01/411121121</t>
  </si>
  <si>
    <t>38</t>
  </si>
  <si>
    <t>59341430</t>
  </si>
  <si>
    <t>panel stropní plný PZD 2080x1190x140mm</t>
  </si>
  <si>
    <t>-576733843</t>
  </si>
  <si>
    <t>39</t>
  </si>
  <si>
    <t>411121127</t>
  </si>
  <si>
    <t>Montáž prefabrikovaných ŽB stropů ze stropních panelů š 1200 mm dl přes 7000 mm</t>
  </si>
  <si>
    <t>1754727838</t>
  </si>
  <si>
    <t>Montáž prefabrikovaných železobetonových stropů se zalitím spár, včetně podpěrné konstrukce, na cementovou maltu ze stropních panelů šířky do 1200 mm a délky přes 7000 mm</t>
  </si>
  <si>
    <t>https://podminky.urs.cz/item/CS_URS_2024_01/411121127</t>
  </si>
  <si>
    <t>59346862</t>
  </si>
  <si>
    <t>panel stropní předpjatý š 1190mm v 250mm, počet lan 8 + 2</t>
  </si>
  <si>
    <t>-817306392</t>
  </si>
  <si>
    <t>7,6*11</t>
  </si>
  <si>
    <t>41</t>
  </si>
  <si>
    <t>417238242</t>
  </si>
  <si>
    <t>Obezdívka věnce oboustranná věncovkou keramickou v přes 150 do 210 mm bez tepelné izolace</t>
  </si>
  <si>
    <t>1054888091</t>
  </si>
  <si>
    <t>Obezdívka ztužujícího věnce keramickými věncovkami bez tepelné izolace oboustranná, výška věnce přes 150 do 210 mm</t>
  </si>
  <si>
    <t>https://podminky.urs.cz/item/CS_URS_2024_01/417238242</t>
  </si>
  <si>
    <t>14,68*2+8,18*2</t>
  </si>
  <si>
    <t>7,5*2+14*2</t>
  </si>
  <si>
    <t>42</t>
  </si>
  <si>
    <t>417238243</t>
  </si>
  <si>
    <t>Obezdívka věnce oboustranná věncovkou keramickou v přes 210 do 250 mm bez tepelné izolace</t>
  </si>
  <si>
    <t>560698744</t>
  </si>
  <si>
    <t>Obezdívka ztužujícího věnce keramickými věncovkami bez tepelné izolace oboustranná, výška věnce přes 210 do 250 mm</t>
  </si>
  <si>
    <t>https://podminky.urs.cz/item/CS_URS_2024_01/417238243</t>
  </si>
  <si>
    <t>43</t>
  </si>
  <si>
    <t>417321414</t>
  </si>
  <si>
    <t>Ztužující pásy a věnce ze ŽB tř. C 20/25</t>
  </si>
  <si>
    <t>-1405868665</t>
  </si>
  <si>
    <t>Ztužující pásy a věnce z betonu železového (bez výztuže) tř. C 20/25</t>
  </si>
  <si>
    <t>https://podminky.urs.cz/item/CS_URS_2024_01/417321414</t>
  </si>
  <si>
    <t>(14,48*2+7,5*2)*0,3*0,45</t>
  </si>
  <si>
    <t>7,16*2*(0,23*0,25+0,15*0,1)</t>
  </si>
  <si>
    <t>44</t>
  </si>
  <si>
    <t>417351115</t>
  </si>
  <si>
    <t>Zřízení bednění ztužujících věnců</t>
  </si>
  <si>
    <t>-1072407001</t>
  </si>
  <si>
    <t>Bednění bočnic ztužujících pásů a věnců včetně vzpěr zřízení</t>
  </si>
  <si>
    <t>https://podminky.urs.cz/item/CS_URS_2024_01/417351115</t>
  </si>
  <si>
    <t>7,16*2*0,35</t>
  </si>
  <si>
    <t>45</t>
  </si>
  <si>
    <t>417351116</t>
  </si>
  <si>
    <t>Odstranění bednění ztužujících věnců</t>
  </si>
  <si>
    <t>-295079619</t>
  </si>
  <si>
    <t>Bednění bočnic ztužujících pásů a věnců včetně vzpěr odstranění</t>
  </si>
  <si>
    <t>https://podminky.urs.cz/item/CS_URS_2024_01/417351116</t>
  </si>
  <si>
    <t>46</t>
  </si>
  <si>
    <t>417361821</t>
  </si>
  <si>
    <t>Výztuž ztužujících pásů a věnců betonářskou ocelí 10 505</t>
  </si>
  <si>
    <t>-1812360121</t>
  </si>
  <si>
    <t>Výztuž ztužujících pásů a věnců z betonářské oceli 10 505 (R) nebo BSt 500</t>
  </si>
  <si>
    <t>https://podminky.urs.cz/item/CS_URS_2024_01/417361821</t>
  </si>
  <si>
    <t>6,973*120/1000</t>
  </si>
  <si>
    <t>Úpravy povrchů, podlahy a osazování výplní</t>
  </si>
  <si>
    <t>47</t>
  </si>
  <si>
    <t>611142001</t>
  </si>
  <si>
    <t>Pletivo sklovláknité vnitřních stropů vtlačené do tmelu</t>
  </si>
  <si>
    <t>9819091</t>
  </si>
  <si>
    <t>Pletivo vnitřních ploch v ploše nebo pruzích, na plném podkladu sklovláknité vtlačené do tmelu včetně tmelu stropů</t>
  </si>
  <si>
    <t>https://podminky.urs.cz/item/CS_URS_2024_01/611142001</t>
  </si>
  <si>
    <t>48</t>
  </si>
  <si>
    <t>611321131</t>
  </si>
  <si>
    <t>Vápenocementový štuk vnitřních rovných stropů tloušťky do 3 mm</t>
  </si>
  <si>
    <t>538907543</t>
  </si>
  <si>
    <t>Vápenocementový štuk vnitřních ploch tloušťky do 3 mm vodorovných konstrukcí stropů rovných</t>
  </si>
  <si>
    <t>https://podminky.urs.cz/item/CS_URS_2024_01/611321131</t>
  </si>
  <si>
    <t>49</t>
  </si>
  <si>
    <t>612311121</t>
  </si>
  <si>
    <t>Vápenná omítka hladká jednovrstvá vnitřních stěn nanášená ručně</t>
  </si>
  <si>
    <t>-1402323080</t>
  </si>
  <si>
    <t>Omítka vápenná vnitřních ploch nanášená ručně jednovrstvá hladká, tloušťky do 10 mm svislých konstrukcí stěn</t>
  </si>
  <si>
    <t>https://podminky.urs.cz/item/CS_URS_2024_01/612311121</t>
  </si>
  <si>
    <t>(1,5*2+1,25*2)*2 "104</t>
  </si>
  <si>
    <t>-0,7*2*2</t>
  </si>
  <si>
    <t>(1,5*2+0,9*2)*2 "105</t>
  </si>
  <si>
    <t>-0,7*2</t>
  </si>
  <si>
    <t>(3,85*2+2,95*2)*2 "106</t>
  </si>
  <si>
    <t>-0,8*2*2</t>
  </si>
  <si>
    <t>4*0,6 "108</t>
  </si>
  <si>
    <t>(1,95*2+0,85*2)*2 "109</t>
  </si>
  <si>
    <t>612311141</t>
  </si>
  <si>
    <t>Vápenná omítka štuková dvouvrstvá vnitřních stěn nanášená ručně</t>
  </si>
  <si>
    <t>1552495636</t>
  </si>
  <si>
    <t>Omítka vápenná vnitřních ploch nanášená ručně dvouvrstvá štuková, tloušťky jádrové omítky do 10 mm a tloušťky štuku do 3 mm svislých konstrukcí stěn</t>
  </si>
  <si>
    <t>https://podminky.urs.cz/item/CS_URS_2024_01/612311141</t>
  </si>
  <si>
    <t>(2,25*2+1,5*2)*3 "101</t>
  </si>
  <si>
    <t>-0,9*2</t>
  </si>
  <si>
    <t>-0,8*2</t>
  </si>
  <si>
    <t>(2,7*2+1,05*2)*3 "102</t>
  </si>
  <si>
    <t>(6*2+2,7*2)*3 "103</t>
  </si>
  <si>
    <t>-0,9*2*2</t>
  </si>
  <si>
    <t>(1,5*2+1,25*2)*1 "104</t>
  </si>
  <si>
    <t>(1,5*2+0,9*2)*1 "105</t>
  </si>
  <si>
    <t>(3,85*2+2,95*2) "106</t>
  </si>
  <si>
    <t>(9,65*2+7,3*2)*3 "107</t>
  </si>
  <si>
    <t>(4*2+2,35*2)*3 "108</t>
  </si>
  <si>
    <t>-1,1*2</t>
  </si>
  <si>
    <t>(1,95*2+0,85*2)*3 "109</t>
  </si>
  <si>
    <t>(1,95*2+0,85*2)*3 "110</t>
  </si>
  <si>
    <t>(7,16*2+1,5*2)*3 "111</t>
  </si>
  <si>
    <t>-1,1*2*2</t>
  </si>
  <si>
    <t>-0,6*0,8*2 "otvory ve vnějších zdech</t>
  </si>
  <si>
    <t>-1,1*2,3</t>
  </si>
  <si>
    <t>-1,6*2,3</t>
  </si>
  <si>
    <t>(0,6*2+0,8*4+1,1+2,3*2+2+0,8*2+1,6*5+1,4*2*5+1,6+2,3*2+1,6+0,8*2)*0,3 "ostění</t>
  </si>
  <si>
    <t>(2*2+1,4*2*2)*0,2</t>
  </si>
  <si>
    <t>51</t>
  </si>
  <si>
    <t>622211031</t>
  </si>
  <si>
    <t>Montáž kontaktního zateplení vnějších stěn lepením a mechanickým kotvením polystyrénových desek do betonu a zdiva tl přes 120 do 160 mm</t>
  </si>
  <si>
    <t>-1910048956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</si>
  <si>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</si>
  <si>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https://podminky.urs.cz/item/CS_URS_2024_01/622211031</t>
  </si>
  <si>
    <t>(15*2+8,5*2)*4,2</t>
  </si>
  <si>
    <t>-2,4*3,45</t>
  </si>
  <si>
    <t>52</t>
  </si>
  <si>
    <t>28375935</t>
  </si>
  <si>
    <t>deska EPS 70 fasádní λ=0,039 tl 150mm</t>
  </si>
  <si>
    <t>1630299079</t>
  </si>
  <si>
    <t>167,87*1,05 "Přepočtené koeficientem množství</t>
  </si>
  <si>
    <t>53</t>
  </si>
  <si>
    <t>622221131</t>
  </si>
  <si>
    <t>Montáž kontaktního zateplení vnějších stěn lepením a mechanickým kotvením desek z minerální vlny s kolmou orientací do zdiva a betonu tl přes 120 do 160 mm</t>
  </si>
  <si>
    <t>1112704561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</si>
  <si>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120 do 160 mm</t>
  </si>
  <si>
    <t>https://podminky.urs.cz/item/CS_URS_2024_01/622221131</t>
  </si>
  <si>
    <t>7,16*2*4,2</t>
  </si>
  <si>
    <t>54</t>
  </si>
  <si>
    <t>63151530</t>
  </si>
  <si>
    <t>deska tepelně izolační minerální kontaktních fasád kolmé vlákno λ=0,040-0,041 tl 150mm</t>
  </si>
  <si>
    <t>1472427271</t>
  </si>
  <si>
    <t>54,544*1,05 "Přepočtené koeficientem množství</t>
  </si>
  <si>
    <t>55</t>
  </si>
  <si>
    <t>622251101</t>
  </si>
  <si>
    <t>Příplatek k cenám kontaktního zateplení vnějších stěn za zápustnou montáž a použití tepelněizolačních zátek z polystyrenu</t>
  </si>
  <si>
    <t>737126811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</si>
  <si>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</si>
  <si>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https://podminky.urs.cz/item/CS_URS_2024_01/622251101</t>
  </si>
  <si>
    <t>56</t>
  </si>
  <si>
    <t>622251105</t>
  </si>
  <si>
    <t>Příplatek k cenám kontaktního zateplení vnějších stěn za zápustnou montáž a použití tepelněizolačních zátek z minerální vlny</t>
  </si>
  <si>
    <t>1462829064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</si>
  <si>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</si>
  <si>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https://podminky.urs.cz/item/CS_URS_2024_01/622251105</t>
  </si>
  <si>
    <t>57</t>
  </si>
  <si>
    <t>622252001</t>
  </si>
  <si>
    <t>Montáž profilů kontaktního zateplení připevněných mechanicky</t>
  </si>
  <si>
    <t>-164077650</t>
  </si>
  <si>
    <t>Montáž profilů kontaktního zateplení zakládacích soklových připevněných hmoždinkami</t>
  </si>
  <si>
    <t>https://podminky.urs.cz/item/CS_URS_2024_01/622252001</t>
  </si>
  <si>
    <t>(15*2+8,5*2)</t>
  </si>
  <si>
    <t>-2,4</t>
  </si>
  <si>
    <t>-1,6</t>
  </si>
  <si>
    <t>-1,1</t>
  </si>
  <si>
    <t>58</t>
  </si>
  <si>
    <t>59051668</t>
  </si>
  <si>
    <t>profil zakládací Al tl 0,7mm pro ETICS pro izolant tl 150mm</t>
  </si>
  <si>
    <t>-513877085</t>
  </si>
  <si>
    <t>56,22*1,05 "Přepočtené koeficientem množství</t>
  </si>
  <si>
    <t>59</t>
  </si>
  <si>
    <t>622252002</t>
  </si>
  <si>
    <t>Montáž profilů kontaktního zateplení lepených</t>
  </si>
  <si>
    <t>981860572</t>
  </si>
  <si>
    <t>Montáž profilů kontaktního zateplení ostatních stěnových, dilatačních apod. lepených do tmelu</t>
  </si>
  <si>
    <t>https://podminky.urs.cz/item/CS_URS_2024_01/622252002</t>
  </si>
  <si>
    <t>4,2*4</t>
  </si>
  <si>
    <t>(1,6+2*1,4)*5</t>
  </si>
  <si>
    <t>1,6+2*2,3</t>
  </si>
  <si>
    <t>2+2*0,8</t>
  </si>
  <si>
    <t>(0,6+2*0,8)*2</t>
  </si>
  <si>
    <t>1,1+2*2,3</t>
  </si>
  <si>
    <t>1,6+2*0,8</t>
  </si>
  <si>
    <t>(2+2*1,4)*2</t>
  </si>
  <si>
    <t>59051486</t>
  </si>
  <si>
    <t>profil rohový PVC 15x15mm s výztužnou tkaninou š 100mm pro ETICS</t>
  </si>
  <si>
    <t>-1906260485</t>
  </si>
  <si>
    <t>71,5*1,05 "Přepočtené koeficientem množství</t>
  </si>
  <si>
    <t>61</t>
  </si>
  <si>
    <t>833435674</t>
  </si>
  <si>
    <t>62</t>
  </si>
  <si>
    <t>28342205</t>
  </si>
  <si>
    <t>profil začišťovací PVC 6mm s výztužnou tkaninou pro ostění ETICS</t>
  </si>
  <si>
    <t>32550838</t>
  </si>
  <si>
    <t>54,7*1,05 "Přepočtené koeficientem množství</t>
  </si>
  <si>
    <t>63</t>
  </si>
  <si>
    <t>622511102</t>
  </si>
  <si>
    <t>Tenkovrstvá akrylátová mozaiková jemnozrnná omítka vnějších stěn</t>
  </si>
  <si>
    <t>-229164567</t>
  </si>
  <si>
    <t>Omítka tenkovrstvá akrylátová vnějších ploch probarvená bez penetrace mozaiková jemnozrnná stěn</t>
  </si>
  <si>
    <t>https://podminky.urs.cz/item/CS_URS_2024_01/622511102</t>
  </si>
  <si>
    <t>(7*2+1,2+4,9+15*2+8,5)*0,2</t>
  </si>
  <si>
    <t>64</t>
  </si>
  <si>
    <t>622521002</t>
  </si>
  <si>
    <t>Tenkovrstvá silikátová zatíraná omítka zrnitost 1,0 mm vnějších stěn</t>
  </si>
  <si>
    <t>1652379598</t>
  </si>
  <si>
    <t>Omítka tenkovrstvá silikátová vnějších ploch probarvená bez penetrace zatíraná (škrábaná ), zrnitost 1,0 mm stěn</t>
  </si>
  <si>
    <t>https://podminky.urs.cz/item/CS_URS_2024_01/622521002</t>
  </si>
  <si>
    <t>54,7*0,15</t>
  </si>
  <si>
    <t>65</t>
  </si>
  <si>
    <t>629991011</t>
  </si>
  <si>
    <t>Zakrytí výplní otvorů a svislých ploch fólií přilepenou lepící páskou</t>
  </si>
  <si>
    <t>-929474334</t>
  </si>
  <si>
    <t>Zakrytí vnějších ploch před znečištěním včetně pozdějšího odkrytí výplní otvorů a svislých ploch fólií přilepenou lepící páskou</t>
  </si>
  <si>
    <t>https://podminky.urs.cz/item/CS_URS_2024_01/629991011</t>
  </si>
  <si>
    <t>(2*1,4*2+1,6*0,8+0,6*0,8*2+1,1*2,3+2*0,8+1,6*1,4*5+1,6*2,3)*2</t>
  </si>
  <si>
    <t>66</t>
  </si>
  <si>
    <t>631311116</t>
  </si>
  <si>
    <t>Mazanina tl přes 50 do 80 mm z betonu prostého bez zvýšených nároků na prostředí tř. C 25/30</t>
  </si>
  <si>
    <t>769700317</t>
  </si>
  <si>
    <t>Mazanina z betonu prostého bez zvýšených nároků na prostředí tl. přes 50 do 80 mm tř. C 25/30</t>
  </si>
  <si>
    <t>https://podminky.urs.cz/item/CS_URS_2024_01/631311116</t>
  </si>
  <si>
    <t>13,8*7,3*0,06</t>
  </si>
  <si>
    <t>7,16*1,5*0,06</t>
  </si>
  <si>
    <t>67</t>
  </si>
  <si>
    <t>631311135</t>
  </si>
  <si>
    <t>Mazanina tl přes 120 do 240 mm z betonu prostého bez zvýšených nároků na prostředí tř. C 20/25</t>
  </si>
  <si>
    <t>-1182070472</t>
  </si>
  <si>
    <t>Mazanina z betonu prostého bez zvýšených nároků na prostředí tl. přes 120 do 240 mm tř. C 20/25</t>
  </si>
  <si>
    <t>https://podminky.urs.cz/item/CS_URS_2024_01/631311135</t>
  </si>
  <si>
    <t>0,385*1,5 "S4 - spádový beton</t>
  </si>
  <si>
    <t>68</t>
  </si>
  <si>
    <t>631319171</t>
  </si>
  <si>
    <t>Příplatek k mazanině tl přes 50 do 80 mm za stržení povrchu spodní vrstvy před vložením výztuže</t>
  </si>
  <si>
    <t>620345729</t>
  </si>
  <si>
    <t>Příplatek k cenám mazanin za stržení povrchu spodní vrstvy mazaniny latí před vložením výztuže nebo pletiva pro tl. obou vrstev mazaniny přes 50 do 80 mm</t>
  </si>
  <si>
    <t>https://podminky.urs.cz/item/CS_URS_2024_01/631319171</t>
  </si>
  <si>
    <t>6,688*0,5 "Přepočtené koeficientem množství</t>
  </si>
  <si>
    <t>69</t>
  </si>
  <si>
    <t>631319185</t>
  </si>
  <si>
    <t>Příplatek k mazanině tl přes 120 do 240 mm za sklon přes 15 do 35°</t>
  </si>
  <si>
    <t>1613293544</t>
  </si>
  <si>
    <t>Příplatek k cenám mazanin za sklon přes 15° do 35° od vodorovné roviny mazanina tl. přes 120 do 240 mm</t>
  </si>
  <si>
    <t>https://podminky.urs.cz/item/CS_URS_2024_01/631319185</t>
  </si>
  <si>
    <t>631362021</t>
  </si>
  <si>
    <t>Výztuž mazanin svařovanými sítěmi Kari</t>
  </si>
  <si>
    <t>1848901161</t>
  </si>
  <si>
    <t>Výztuž mazanin ze svařovaných sítí z drátů typu KARI</t>
  </si>
  <si>
    <t>https://podminky.urs.cz/item/CS_URS_2024_01/631362021</t>
  </si>
  <si>
    <t>13,8*7,3*4,5/1000</t>
  </si>
  <si>
    <t>7,16*1,5*4,5/1000</t>
  </si>
  <si>
    <t>71</t>
  </si>
  <si>
    <t>632451022</t>
  </si>
  <si>
    <t>Vyrovnávací potěr tl přes 20 do 30 mm z MC 15 provedený v pásu</t>
  </si>
  <si>
    <t>-2110137232</t>
  </si>
  <si>
    <t>Potěr cementový vyrovnávací z malty (MC-15) v pásu o průměrné (střední) tl. přes 20 do 30 mm</t>
  </si>
  <si>
    <t>https://podminky.urs.cz/item/CS_URS_2024_01/632451022</t>
  </si>
  <si>
    <t>18,4*0,26</t>
  </si>
  <si>
    <t>Ostatní konstrukce a práce, bourání</t>
  </si>
  <si>
    <t>72</t>
  </si>
  <si>
    <t>941211111</t>
  </si>
  <si>
    <t>Montáž lešení řadového rámového lehkého zatížení do 200 kg/m2 š od 0,6 do 0,9 m v do 10 m</t>
  </si>
  <si>
    <t>-855601174</t>
  </si>
  <si>
    <t>Lešení řadové rámové lehké pracovní s podlahami s provozním zatížením tř. 3 do 200 kg/m2 šířky tř. SW06 od 0,6 do 0,9 m výšky do 10 m montáž</t>
  </si>
  <si>
    <t>https://podminky.urs.cz/item/CS_URS_2024_01/941211111</t>
  </si>
  <si>
    <t>(15*2+8,5*2+4*1)*3,2</t>
  </si>
  <si>
    <t>7,16*2*3,2</t>
  </si>
  <si>
    <t>73</t>
  </si>
  <si>
    <t>941211211</t>
  </si>
  <si>
    <t>Příplatek k lešení řadovému rámovému lehkému do 200 kg/m2 š od 0,6 do 0,9 m v do 10 m za každý den použití</t>
  </si>
  <si>
    <t>2139840261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</si>
  <si>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</si>
  <si>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https://podminky.urs.cz/item/CS_URS_2024_01/941211211</t>
  </si>
  <si>
    <t>200,744*60 "Přepočtené koeficientem množství</t>
  </si>
  <si>
    <t>74</t>
  </si>
  <si>
    <t>941211811</t>
  </si>
  <si>
    <t>Demontáž lešení řadového rámového lehkého zatížení do 200 kg/m2 š od 0,6 do 0,9 m v do 10 m</t>
  </si>
  <si>
    <t>1900291704</t>
  </si>
  <si>
    <t>Lešení řadové rámové lehké pracovní s podlahami s provozním zatížením tř. 3 do 200 kg/m2 šířky tř. SW06 od 0,6 do 0,9 m výšky do 10 m demontáž</t>
  </si>
  <si>
    <t>https://podminky.urs.cz/item/CS_URS_2024_01/941211811</t>
  </si>
  <si>
    <t>75</t>
  </si>
  <si>
    <t>944611111</t>
  </si>
  <si>
    <t>Montáž ochranné plachty z textilie z umělých vláken</t>
  </si>
  <si>
    <t>207138285</t>
  </si>
  <si>
    <t>Plachta ochranná zavěšená na konstrukci lešení z textilie z umělých vláken montáž</t>
  </si>
  <si>
    <t>https://podminky.urs.cz/item/CS_URS_2024_01/944611111</t>
  </si>
  <si>
    <t>76</t>
  </si>
  <si>
    <t>944611211</t>
  </si>
  <si>
    <t>Příplatek k ochranné plachtě za každý den použití</t>
  </si>
  <si>
    <t>899384913</t>
  </si>
  <si>
    <t>Plachta ochranná zavěšená na konstrukci lešení z textilie z umělých vláken příplatek k ceně za každý den použití</t>
  </si>
  <si>
    <t>https://podminky.urs.cz/item/CS_URS_2024_01/944611211</t>
  </si>
  <si>
    <t>77</t>
  </si>
  <si>
    <t>944611811</t>
  </si>
  <si>
    <t>Demontáž ochranné plachty z textilie z umělých vláken</t>
  </si>
  <si>
    <t>-1814839136</t>
  </si>
  <si>
    <t>Plachta ochranná zavěšená na konstrukci lešení z textilie z umělých vláken demontáž</t>
  </si>
  <si>
    <t>https://podminky.urs.cz/item/CS_URS_2024_01/944611811</t>
  </si>
  <si>
    <t>78</t>
  </si>
  <si>
    <t>949101111</t>
  </si>
  <si>
    <t>Lešení pomocné pro objekty pozemních staveb s lešeňovou podlahou v do 1,9 m zatížení do 150 kg/m2</t>
  </si>
  <si>
    <t>-63856986</t>
  </si>
  <si>
    <t>Lešení pomocné pracovní pro objekty pozemních staveb pro zatížení do 150 kg/m2, o výšce lešeňové podlahy do 1,9 m</t>
  </si>
  <si>
    <t>https://podminky.urs.cz/item/CS_URS_2024_01/949101111</t>
  </si>
  <si>
    <t>79</t>
  </si>
  <si>
    <t>952901111</t>
  </si>
  <si>
    <t>Vyčištění budov bytové a občanské výstavby při výšce podlaží do 4 m</t>
  </si>
  <si>
    <t>1886328841</t>
  </si>
  <si>
    <t>Vyčištění budov nebo objektů před předáním do užívání budov bytové nebo občanské výstavby, světlé výšky podlaží do 4 m</t>
  </si>
  <si>
    <t>https://podminky.urs.cz/item/CS_URS_2024_01/952901111</t>
  </si>
  <si>
    <t>80</t>
  </si>
  <si>
    <t>968082016</t>
  </si>
  <si>
    <t>Vybourání plastových rámů oken včetně křídel plochy přes 1 do 2 m2</t>
  </si>
  <si>
    <t>-853318666</t>
  </si>
  <si>
    <t>Vybourání plastových rámů oken s křídly, dveřních zárubní, vrat rámu oken s křídly, plochy přes 1 do 2 m2</t>
  </si>
  <si>
    <t>https://podminky.urs.cz/item/CS_URS_2024_01/968082016</t>
  </si>
  <si>
    <t>1,6*1,2</t>
  </si>
  <si>
    <t>81</t>
  </si>
  <si>
    <t>977211111</t>
  </si>
  <si>
    <t>Řezání stěnovou pilou betonových nebo ŽB kcí s výztuží průměru do 16 mm hl do 200 mm</t>
  </si>
  <si>
    <t>823735443</t>
  </si>
  <si>
    <t>Řezání konstrukcí stěnovou pilou betonových nebo železobetonových průměru řezané výztuže do 16 mm hloubka řezu do 200 mm</t>
  </si>
  <si>
    <t>https://podminky.urs.cz/item/CS_URS_2024_01/977211111</t>
  </si>
  <si>
    <t>1,8 "úprava žb panelu</t>
  </si>
  <si>
    <t>998</t>
  </si>
  <si>
    <t>Přesun hmot</t>
  </si>
  <si>
    <t>82</t>
  </si>
  <si>
    <t>998011001</t>
  </si>
  <si>
    <t>Přesun hmot pro budovy zděné v do 6 m</t>
  </si>
  <si>
    <t>1663174822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</si>
  <si>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</si>
  <si>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</si>
  <si>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</si>
  <si>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</si>
  <si>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</si>
  <si>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</si>
  <si>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83</t>
  </si>
  <si>
    <t>711111001</t>
  </si>
  <si>
    <t>Provedení izolace proti zemní vlhkosti vodorovné za studena nátěrem penetračním</t>
  </si>
  <si>
    <t>593462133</t>
  </si>
  <si>
    <t>Provedení izolace proti zemní vlhkosti natěradly a tmely za studena na ploše vodorovné V nátěrem penetračním</t>
  </si>
  <si>
    <t>https://podminky.urs.cz/item/CS_URS_2024_01/711111001</t>
  </si>
  <si>
    <t>14,84*8,34 "S1</t>
  </si>
  <si>
    <t>84</t>
  </si>
  <si>
    <t>11163150</t>
  </si>
  <si>
    <t>lak penetrační asfaltový</t>
  </si>
  <si>
    <t>-1314591095</t>
  </si>
  <si>
    <t>139,276*0,0003 "Přepočtené koeficientem množství</t>
  </si>
  <si>
    <t>85</t>
  </si>
  <si>
    <t>711141559</t>
  </si>
  <si>
    <t>Provedení izolace proti zemní vlhkosti pásy přitavením vodorovné NAIP</t>
  </si>
  <si>
    <t>-1580598870</t>
  </si>
  <si>
    <t>Provedení izolace proti zemní vlhkosti pásy přitavením NAIP na ploše vodorovné V</t>
  </si>
  <si>
    <t>https://podminky.urs.cz/item/CS_URS_2024_01/711141559</t>
  </si>
  <si>
    <t>14,84*8,34*2 "S1</t>
  </si>
  <si>
    <t>7,05*2,2*2</t>
  </si>
  <si>
    <t>86</t>
  </si>
  <si>
    <t>62836110</t>
  </si>
  <si>
    <t>pás asfaltový natavitelný oxidovaný s vložkou z hliníkové fólie / hliníkové fólie s textilií, se spalitelnou PE folií nebo jemnozrnným minerálním posypem tl 4,0mm</t>
  </si>
  <si>
    <t>-1365692736</t>
  </si>
  <si>
    <t>278,551*1,15 "Přepočtené koeficientem množství</t>
  </si>
  <si>
    <t>87</t>
  </si>
  <si>
    <t>998711201</t>
  </si>
  <si>
    <t>Přesun hmot procentní pro izolace proti vodě, vlhkosti a plynům v objektech v do 6 m</t>
  </si>
  <si>
    <t>%</t>
  </si>
  <si>
    <t>-416446617</t>
  </si>
  <si>
    <t>Přesun hmot pro izolace proti vodě, vlhkosti a plynům stanovený procentní sazbou (%) z ceny vodorovná dopravní vzdálenost do 50 m základní v objektech výšky do 6 m</t>
  </si>
  <si>
    <t>https://podminky.urs.cz/item/CS_URS_2024_01/998711201</t>
  </si>
  <si>
    <t>712</t>
  </si>
  <si>
    <t>Povlakové krytiny</t>
  </si>
  <si>
    <t>88</t>
  </si>
  <si>
    <t>712311101</t>
  </si>
  <si>
    <t>Provedení povlakové krytiny střech do 10° za studena lakem penetračním nebo asfaltovým</t>
  </si>
  <si>
    <t>1632923643</t>
  </si>
  <si>
    <t>Provedení povlakové krytiny střech plochých do 10° natěradly a tmely za studena nátěrem lakem penetračním nebo asfaltovým</t>
  </si>
  <si>
    <t>https://podminky.urs.cz/item/CS_URS_2024_01/712311101</t>
  </si>
  <si>
    <t>13,7*7,2</t>
  </si>
  <si>
    <t>(13,7*2+7,2*2)*0,76</t>
  </si>
  <si>
    <t>7*1,3</t>
  </si>
  <si>
    <t>(7*2+1,3*2)*0,86</t>
  </si>
  <si>
    <t>89</t>
  </si>
  <si>
    <t>720705541</t>
  </si>
  <si>
    <t>153,784*0,00032 "Přepočtené koeficientem množství</t>
  </si>
  <si>
    <t>90</t>
  </si>
  <si>
    <t>712331101</t>
  </si>
  <si>
    <t>Provedení povlakové krytiny střech do 10° podkladní vrstvy pásy na sucho AIP nebo NAIP</t>
  </si>
  <si>
    <t>511710870</t>
  </si>
  <si>
    <t>Provedení povlakové krytiny střech plochých do 10° pásy na sucho AIP nebo NAIP</t>
  </si>
  <si>
    <t>https://podminky.urs.cz/item/CS_URS_2024_01/712331101</t>
  </si>
  <si>
    <t>91</t>
  </si>
  <si>
    <t>28329042</t>
  </si>
  <si>
    <t>fólie PE separační či ochranná tl 0,2mm</t>
  </si>
  <si>
    <t>830874782</t>
  </si>
  <si>
    <t>107,74*1,1 "Přepočtené koeficientem množství</t>
  </si>
  <si>
    <t>92</t>
  </si>
  <si>
    <t>712331111</t>
  </si>
  <si>
    <t>Provedení povlakové krytiny střech do 10° podkladní vrstvy pásy na sucho samolepící</t>
  </si>
  <si>
    <t>1033016443</t>
  </si>
  <si>
    <t>Provedení povlakové krytiny střech plochých do 10° pásy na sucho podkladní samolepící asfaltový pás</t>
  </si>
  <si>
    <t>https://podminky.urs.cz/item/CS_URS_2024_01/712331111</t>
  </si>
  <si>
    <t>(13,7*2+7,2*2)*0,35</t>
  </si>
  <si>
    <t>(7*2+1,3*2)*0,5</t>
  </si>
  <si>
    <t>93</t>
  </si>
  <si>
    <t>62866281</t>
  </si>
  <si>
    <t>pás asfaltový samolepicí modifikovaný SBS s vložkou ze skleněné tkaniny se spalitelnou fólií nebo jemnozrnným minerálním posypem nebo textilií na horním povrchu tl 3,0mm</t>
  </si>
  <si>
    <t>-1690258306</t>
  </si>
  <si>
    <t>130,67*1,15 "Přepočtené koeficientem množství</t>
  </si>
  <si>
    <t>94</t>
  </si>
  <si>
    <t>712341559</t>
  </si>
  <si>
    <t>Provedení povlakové krytiny střech do 10° pásy NAIP přitavením v plné ploše</t>
  </si>
  <si>
    <t>1290546528</t>
  </si>
  <si>
    <t>Provedení povlakové krytiny střech plochých do 10° pásy přitavením NAIP v plné ploše</t>
  </si>
  <si>
    <t>https://podminky.urs.cz/item/CS_URS_2024_01/712341559</t>
  </si>
  <si>
    <t>95</t>
  </si>
  <si>
    <t>62856011</t>
  </si>
  <si>
    <t>pás asfaltový natavitelný modifikovaný SBS s vložkou z hliníkové fólie s textilií a spalitelnou PE fólií nebo jemnozrnným minerálním posypem na horním povrchu tl 4,0mm</t>
  </si>
  <si>
    <t>162689267</t>
  </si>
  <si>
    <t>153,784*1,15 "Přepočtené koeficientem množství</t>
  </si>
  <si>
    <t>96</t>
  </si>
  <si>
    <t>62855007</t>
  </si>
  <si>
    <t>pás asfaltový natavitelný modifikovaný SBS s vložkou z polyesterové vyztužené rohože a hrubozrnným břidličným posypem na horním povrchu tl 4,5mm</t>
  </si>
  <si>
    <t>1996779740</t>
  </si>
  <si>
    <t>97</t>
  </si>
  <si>
    <t>712341715</t>
  </si>
  <si>
    <t>Provedení povlakové krytiny střech do 10° pásy NAIP přitavením zaizolování prostupů kruhového průřezu D do 300 mm</t>
  </si>
  <si>
    <t>-171787152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</si>
  <si>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</si>
  <si>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https://podminky.urs.cz/item/CS_URS_2024_01/712341715</t>
  </si>
  <si>
    <t>98</t>
  </si>
  <si>
    <t>62851030</t>
  </si>
  <si>
    <t>prostup parozábranou s integrovanou manžetou z modifikovaného asfaltového pásu DN 50</t>
  </si>
  <si>
    <t>1346471132</t>
  </si>
  <si>
    <t>99</t>
  </si>
  <si>
    <t>712363115</t>
  </si>
  <si>
    <t>Provedení povlakové krytiny střech do 10° zaizolování prostupů kruhového průřezu D do 300 mm</t>
  </si>
  <si>
    <t>-1199397796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</si>
  <si>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</si>
  <si>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https://podminky.urs.cz/item/CS_URS_2024_01/712363115</t>
  </si>
  <si>
    <t>100</t>
  </si>
  <si>
    <t>62851010</t>
  </si>
  <si>
    <t>manžeta těsnící pro prostupy hydroizolací z asfaltového pásu otevřená kruhová vnitřní průměr 110-140</t>
  </si>
  <si>
    <t>1399174403</t>
  </si>
  <si>
    <t>101</t>
  </si>
  <si>
    <t>712771203</t>
  </si>
  <si>
    <t>Provedení drenážní vrstvy vegetační střechy z kameniva tl přes 100 do 200 mm sklon do 5°</t>
  </si>
  <si>
    <t>1221710333</t>
  </si>
  <si>
    <t>Provedení drenážní vrstvy vegetační střechy z kameniva, tloušťky násypu přes 100 do 200 mm, sklon střechy do 5°</t>
  </si>
  <si>
    <t>https://podminky.urs.cz/item/CS_URS_2024_01/712771203</t>
  </si>
  <si>
    <t>7,2*13,7</t>
  </si>
  <si>
    <t>102</t>
  </si>
  <si>
    <t>58337403</t>
  </si>
  <si>
    <t>kamenivo dekorační (kačírek) frakce 16/32</t>
  </si>
  <si>
    <t>1052574721</t>
  </si>
  <si>
    <t>107,74*0,15*0,28 "tl.150 mm</t>
  </si>
  <si>
    <t>103</t>
  </si>
  <si>
    <t>998712201</t>
  </si>
  <si>
    <t>Přesun hmot procentní pro krytiny povlakové v objektech v do 6 m</t>
  </si>
  <si>
    <t>-1670710070</t>
  </si>
  <si>
    <t>Přesun hmot pro povlakové krytiny stanovený procentní sazbou (%) z ceny vodorovná dopravní vzdálenost do 50 m základní v objektech výšky do 6 m</t>
  </si>
  <si>
    <t>https://podminky.urs.cz/item/CS_URS_2024_01/998712201</t>
  </si>
  <si>
    <t>713</t>
  </si>
  <si>
    <t>Izolace tepelné</t>
  </si>
  <si>
    <t>104</t>
  </si>
  <si>
    <t>713111111</t>
  </si>
  <si>
    <t>Montáž izolace tepelné vrchem stropů volně kladenými rohožemi, pásy, dílci, deskami</t>
  </si>
  <si>
    <t>1469515479</t>
  </si>
  <si>
    <t>Montáž tepelné izolace stropů rohožemi, pásy, dílci, deskami, bloky (izolační materiál ve specifikaci) vrchem bez překrytí lepenkou kladenými volně</t>
  </si>
  <si>
    <t>https://podminky.urs.cz/item/CS_URS_2024_01/713111111</t>
  </si>
  <si>
    <t>98,64*3</t>
  </si>
  <si>
    <t>7*1,3*3</t>
  </si>
  <si>
    <t>105</t>
  </si>
  <si>
    <t>28372317</t>
  </si>
  <si>
    <t>deska EPS 100 pro konstrukce s běžným zatížením λ=0,037 tl 150mm</t>
  </si>
  <si>
    <t>-1469183810</t>
  </si>
  <si>
    <t>107,74*1,05 "Přepočtené koeficientem množství</t>
  </si>
  <si>
    <t>106</t>
  </si>
  <si>
    <t>28372309</t>
  </si>
  <si>
    <t>deska EPS 100 pro konstrukce s běžným zatížením λ=0,037 tl 100mm</t>
  </si>
  <si>
    <t>1349523141</t>
  </si>
  <si>
    <t>107</t>
  </si>
  <si>
    <t>28376141</t>
  </si>
  <si>
    <t>klín izolační spád do 5% EPS 100</t>
  </si>
  <si>
    <t>-574797417</t>
  </si>
  <si>
    <t>98,640*0,07</t>
  </si>
  <si>
    <t>7*1,3*0,07</t>
  </si>
  <si>
    <t>7,542*1,05 "Přepočtené koeficientem množství</t>
  </si>
  <si>
    <t>108</t>
  </si>
  <si>
    <t>713121111</t>
  </si>
  <si>
    <t>Montáž izolace tepelné podlah volně kladenými rohožemi, pásy, dílci, deskami 1 vrstva</t>
  </si>
  <si>
    <t>1767496139</t>
  </si>
  <si>
    <t>Montáž tepelné izolace podlah rohožemi, pásy, deskami, dílci, bloky (izolační materiál ve specifikaci) kladenými volně jednovrstvá</t>
  </si>
  <si>
    <t>https://podminky.urs.cz/item/CS_URS_2024_01/713121111</t>
  </si>
  <si>
    <t>13,8*7,3</t>
  </si>
  <si>
    <t>7,16*1,5</t>
  </si>
  <si>
    <t>109</t>
  </si>
  <si>
    <t>-2056376132</t>
  </si>
  <si>
    <t>111,48*1,05 "Přepočtené koeficientem množství</t>
  </si>
  <si>
    <t>110</t>
  </si>
  <si>
    <t>713131141</t>
  </si>
  <si>
    <t>Montáž izolace tepelné stěn lepením celoplošně rohoží, pásů, dílců, desek</t>
  </si>
  <si>
    <t>1773400643</t>
  </si>
  <si>
    <t>Montáž tepelné izolace stěn rohožemi, pásy, deskami, dílci, bloky (izolační materiál ve specifikaci) lepením celoplošně bez mechanického kotvení</t>
  </si>
  <si>
    <t>https://podminky.urs.cz/item/CS_URS_2024_01/713131141</t>
  </si>
  <si>
    <t>(14,84*2+8,34*2-2,2+7,05*2)*0,8</t>
  </si>
  <si>
    <t>111</t>
  </si>
  <si>
    <t>28376417</t>
  </si>
  <si>
    <t>deska XPS hrana polodrážková a hladký povrch 300kPA λ=0,035 tl 50mm</t>
  </si>
  <si>
    <t>629804564</t>
  </si>
  <si>
    <t>46,608*1,05 "Přepočtené koeficientem množství</t>
  </si>
  <si>
    <t>112</t>
  </si>
  <si>
    <t>1284958887</t>
  </si>
  <si>
    <t>(13,8*2+7,3*2)*0,65 "atika - EPS 100 tl. 160 mm</t>
  </si>
  <si>
    <t>1,6*1,19</t>
  </si>
  <si>
    <t>(13,8*2+7,3*2)*0,49 "atika - EPS 100 tl. 120 mm</t>
  </si>
  <si>
    <t>7,16*2*0,75 "atika - min.vata tl. 150 mm</t>
  </si>
  <si>
    <t>7,16*2*0,4 "atika - min.vata tl. 100 mm</t>
  </si>
  <si>
    <t>113</t>
  </si>
  <si>
    <t>28375985</t>
  </si>
  <si>
    <t>deska EPS 100 fasádní λ=0,037 tl 160mm</t>
  </si>
  <si>
    <t>-513460670</t>
  </si>
  <si>
    <t>29,334*1,05 "Přepočtené koeficientem množství</t>
  </si>
  <si>
    <t>114</t>
  </si>
  <si>
    <t>28375980</t>
  </si>
  <si>
    <t>deska EPS 100 fasádní λ=0,037 tl 120mm</t>
  </si>
  <si>
    <t>1837169233</t>
  </si>
  <si>
    <t>20,678*1,05 "Přepočtené koeficientem množství</t>
  </si>
  <si>
    <t>115</t>
  </si>
  <si>
    <t>-1512195306</t>
  </si>
  <si>
    <t>10,74*1,05 "Přepočtené koeficientem množství</t>
  </si>
  <si>
    <t>116</t>
  </si>
  <si>
    <t>63151513</t>
  </si>
  <si>
    <t>deska tepelně izolační minerální kontaktních fasád kolmé vlákno λ=0,040-0,041 tl 100mm</t>
  </si>
  <si>
    <t>-1717069762</t>
  </si>
  <si>
    <t>5,728*1,05 "Přepočtené koeficientem množství</t>
  </si>
  <si>
    <t>117</t>
  </si>
  <si>
    <t>713131145</t>
  </si>
  <si>
    <t>Montáž izolace tepelné stěn lepením bodově rohoží, pásů, dílců, desek</t>
  </si>
  <si>
    <t>-138829126</t>
  </si>
  <si>
    <t>Montáž tepelné izolace stěn rohožemi, pásy, deskami, dílci, bloky (izolační materiál ve specifikaci) lepením bodově bez mechanického kotvení</t>
  </si>
  <si>
    <t>https://podminky.urs.cz/item/CS_URS_2024_01/713131145</t>
  </si>
  <si>
    <t>2,2*1,17 "dilatace</t>
  </si>
  <si>
    <t>118</t>
  </si>
  <si>
    <t>28376415</t>
  </si>
  <si>
    <t>deska XPS hrana polodrážková a hladký povrch 300kPA λ=0,035 tl 30mm</t>
  </si>
  <si>
    <t>1436596086</t>
  </si>
  <si>
    <t>2,57428571428571*1,05 "Přepočtené koeficientem množství</t>
  </si>
  <si>
    <t>119</t>
  </si>
  <si>
    <t>713191132</t>
  </si>
  <si>
    <t>Montáž izolace tepelné podlah, stropů vrchem nebo střech překrytí separační fólií z PE</t>
  </si>
  <si>
    <t>1576693671</t>
  </si>
  <si>
    <t>Montáž tepelné izolace stavebních konstrukcí - doplňky a konstrukční součásti podlah, stropů vrchem nebo střech překrytí fólií separační z PE</t>
  </si>
  <si>
    <t>https://podminky.urs.cz/item/CS_URS_2024_01/713191132</t>
  </si>
  <si>
    <t>6,25*1,4 "S1</t>
  </si>
  <si>
    <t>(13,54*7,14-(9,245+3,695)*0,3)</t>
  </si>
  <si>
    <t>120</t>
  </si>
  <si>
    <t>28329234</t>
  </si>
  <si>
    <t>fólie PE homogenní pro parotěsnou vrstvu zejména plochých střech tl 0,2mm</t>
  </si>
  <si>
    <t>-1031538285</t>
  </si>
  <si>
    <t>101,544*1,1655 "Přepočtené koeficientem množství</t>
  </si>
  <si>
    <t>121</t>
  </si>
  <si>
    <t>998713201</t>
  </si>
  <si>
    <t>Přesun hmot procentní pro izolace tepelné v objektech v do 6 m</t>
  </si>
  <si>
    <t>-1115501899</t>
  </si>
  <si>
    <t>Přesun hmot pro izolace tepelné stanovený procentní sazbou (%) z ceny vodorovná dopravní vzdálenost do 50 m s užitím mechanizace v objektech výšky do 6 m</t>
  </si>
  <si>
    <t>https://podminky.urs.cz/item/CS_URS_2024_01/998713201</t>
  </si>
  <si>
    <t>764</t>
  </si>
  <si>
    <t>Konstrukce klempířské</t>
  </si>
  <si>
    <t>122</t>
  </si>
  <si>
    <t>764201167</t>
  </si>
  <si>
    <t>Montáž oplechování úžlabí rš do 700 mm</t>
  </si>
  <si>
    <t>476052697</t>
  </si>
  <si>
    <t>Montáž oplechování střešních prvků úžlabí, šířky do 700 mm</t>
  </si>
  <si>
    <t>https://podminky.urs.cz/item/CS_URS_2024_01/764201167</t>
  </si>
  <si>
    <t>123</t>
  </si>
  <si>
    <t>19112391</t>
  </si>
  <si>
    <t>plech TiZn "břidlicově šedý" svitek š 800mm tl 0,7mm</t>
  </si>
  <si>
    <t>557784853</t>
  </si>
  <si>
    <t>124</t>
  </si>
  <si>
    <t>764244311</t>
  </si>
  <si>
    <t>Oplechování horních ploch a nadezdívek bez rohů z TiZn lesklého plechu kotvené rš přes 800 mm</t>
  </si>
  <si>
    <t>842514493</t>
  </si>
  <si>
    <t>Oplechování horních ploch zdí a nadezdívek (atik) z titanzinkového lesklého válcovaného plechu mechanicky kotvené přes rš 800 mm</t>
  </si>
  <si>
    <t>https://podminky.urs.cz/item/CS_URS_2024_01/764244311</t>
  </si>
  <si>
    <t>(15*2+7,2*2)*0,95</t>
  </si>
  <si>
    <t>7*2*0,85</t>
  </si>
  <si>
    <t>125</t>
  </si>
  <si>
    <t>764246344</t>
  </si>
  <si>
    <t>Oplechování parapetů rovných celoplošně lepené z TiZn lesklého plechu rš 330 mm</t>
  </si>
  <si>
    <t>-239704923</t>
  </si>
  <si>
    <t>Oplechování parapetů z titanzinkového lesklého válcovaného plechu rovných celoplošně lepené, bez rohů rš 330 mm</t>
  </si>
  <si>
    <t>https://podminky.urs.cz/item/CS_URS_2024_01/764246344</t>
  </si>
  <si>
    <t>2*3+1,6*7+0,6*2</t>
  </si>
  <si>
    <t>126</t>
  </si>
  <si>
    <t>764548424</t>
  </si>
  <si>
    <t>Kruhový svod včetně objímek, kolen, odskoků z TiZn předzvětralého plechu průměru 120 mm</t>
  </si>
  <si>
    <t>799914512</t>
  </si>
  <si>
    <t>Svod z titanzinkového předzvětralého plechu včetně objímek, kolen a odskoků kruhový, průměru 120 mm</t>
  </si>
  <si>
    <t>https://podminky.urs.cz/item/CS_URS_2024_01/764548424</t>
  </si>
  <si>
    <t>(3,9+0,9)*4</t>
  </si>
  <si>
    <t>3,4+0,5</t>
  </si>
  <si>
    <t>127</t>
  </si>
  <si>
    <t>998764201</t>
  </si>
  <si>
    <t>Přesun hmot procentní pro konstrukce klempířské v objektech v do 6 m</t>
  </si>
  <si>
    <t>226184280</t>
  </si>
  <si>
    <t>Přesun hmot pro konstrukce klempířské stanovený procentní sazbou (%) z ceny vodorovná dopravní vzdálenost do 50 m s užitím mechanizace v objektech výšky do 6 m</t>
  </si>
  <si>
    <t>https://podminky.urs.cz/item/CS_URS_2024_01/998764201</t>
  </si>
  <si>
    <t>766</t>
  </si>
  <si>
    <t>Konstrukce truhlářské</t>
  </si>
  <si>
    <t>128</t>
  </si>
  <si>
    <t>766622131</t>
  </si>
  <si>
    <t>Montáž plastových oken plochy přes 1 m2 otevíravých v do 1,5 m s rámem do zdiva</t>
  </si>
  <si>
    <t>-1595350194</t>
  </si>
  <si>
    <t>Montáž oken plastových včetně montáže rámu plochy přes 1 m2 otevíravých do zdiva, výšky do 1,5 m</t>
  </si>
  <si>
    <t>https://podminky.urs.cz/item/CS_URS_2024_01/766622131</t>
  </si>
  <si>
    <t>2*1,4+1,6*0,8+2*0,8+1,6*1,4*5</t>
  </si>
  <si>
    <t>129</t>
  </si>
  <si>
    <t>766622132</t>
  </si>
  <si>
    <t>Montáž plastových oken plochy přes 1 m2 otevíravých v do 2,5 m s rámem do zdiva</t>
  </si>
  <si>
    <t>-1517101766</t>
  </si>
  <si>
    <t>Montáž oken plastových včetně montáže rámu plochy přes 1 m2 otevíravých do zdiva, výšky přes 1,5 do 2,5 m</t>
  </si>
  <si>
    <t>https://podminky.urs.cz/item/CS_URS_2024_01/766622132</t>
  </si>
  <si>
    <t>1,6*2,3</t>
  </si>
  <si>
    <t>130</t>
  </si>
  <si>
    <t>61140050</t>
  </si>
  <si>
    <t>okno plastové otevíravé/sklopné trojsklo do plochy 1m2</t>
  </si>
  <si>
    <t>978021469</t>
  </si>
  <si>
    <t>0,6*0,8*2</t>
  </si>
  <si>
    <t>131</t>
  </si>
  <si>
    <t>61140052</t>
  </si>
  <si>
    <t>okno plastové otevíravé/sklopné trojsklo přes plochu 1m2 do v 1,5m</t>
  </si>
  <si>
    <t>1099271522</t>
  </si>
  <si>
    <t>2*1,4</t>
  </si>
  <si>
    <t>1,6*0,8</t>
  </si>
  <si>
    <t>2*0,8</t>
  </si>
  <si>
    <t>1,6*1,4*5</t>
  </si>
  <si>
    <t>132</t>
  </si>
  <si>
    <t>61140054</t>
  </si>
  <si>
    <t>okno plastové otevíravé/sklopné trojsklo přes plochu 1m2 v 1,5-2,5m</t>
  </si>
  <si>
    <t>-1146160710</t>
  </si>
  <si>
    <t>133</t>
  </si>
  <si>
    <t>O01PO</t>
  </si>
  <si>
    <t>Okno s protipožárním sklem EI 30 DP1, neotvíravé v nehořlavém rámu, včetně montáže</t>
  </si>
  <si>
    <t>ks</t>
  </si>
  <si>
    <t>Specifikace</t>
  </si>
  <si>
    <t>756523083</t>
  </si>
  <si>
    <t>1" rozměr 2*1,4 m</t>
  </si>
  <si>
    <t>134</t>
  </si>
  <si>
    <t>766660171</t>
  </si>
  <si>
    <t>Montáž dveřních křídel otvíravých jednokřídlových š do 0,8 m do obložkové zárubně</t>
  </si>
  <si>
    <t>2060583054</t>
  </si>
  <si>
    <t>Montáž dveřních křídel dřevěných nebo plastových otevíravých do obložkové zárubně povrchově upravených jednokřídlových, šířky do 800 mm</t>
  </si>
  <si>
    <t>https://podminky.urs.cz/item/CS_URS_2024_01/766660171</t>
  </si>
  <si>
    <t>135</t>
  </si>
  <si>
    <t>61161001</t>
  </si>
  <si>
    <t>dveře jednokřídlé voštinové povrch lakovaný plné 700x1970-2100mm</t>
  </si>
  <si>
    <t>-202127231</t>
  </si>
  <si>
    <t>136</t>
  </si>
  <si>
    <t>61161002</t>
  </si>
  <si>
    <t>dveře jednokřídlé voštinové povrch lakovaný plné 800x1970-2100mm</t>
  </si>
  <si>
    <t>1304196291</t>
  </si>
  <si>
    <t>137</t>
  </si>
  <si>
    <t>766660172</t>
  </si>
  <si>
    <t>Montáž dveřních křídel otvíravých jednokřídlových š přes 0,8 m do obložkové zárubně</t>
  </si>
  <si>
    <t>-1708038123</t>
  </si>
  <si>
    <t>Montáž dveřních křídel dřevěných nebo plastových otevíravých do obložkové zárubně povrchově upravených jednokřídlových, šířky přes 800 mm</t>
  </si>
  <si>
    <t>https://podminky.urs.cz/item/CS_URS_2024_01/766660172</t>
  </si>
  <si>
    <t>138</t>
  </si>
  <si>
    <t>61161003</t>
  </si>
  <si>
    <t>dveře jednokřídlé voštinové povrch lakovaný plné 900x1970-2100mm</t>
  </si>
  <si>
    <t>-888151241</t>
  </si>
  <si>
    <t>139</t>
  </si>
  <si>
    <t>61161003-1</t>
  </si>
  <si>
    <t>dveře jednokřídlé voštinové povrch lakovaný plné 1000x1970-2100mm</t>
  </si>
  <si>
    <t>-422003522</t>
  </si>
  <si>
    <t>140</t>
  </si>
  <si>
    <t>766660411</t>
  </si>
  <si>
    <t>Montáž vchodových dveří včetně rámu jednokřídlových bez nadsvětlíku do zdiva</t>
  </si>
  <si>
    <t>-818901383</t>
  </si>
  <si>
    <t>Montáž vchodových dveří včetně rámu do zdiva jednokřídlových bez nadsvětlíku</t>
  </si>
  <si>
    <t>https://podminky.urs.cz/item/CS_URS_2024_01/766660411</t>
  </si>
  <si>
    <t>141</t>
  </si>
  <si>
    <t>61140512</t>
  </si>
  <si>
    <t>dveře jednokřídlé plastové bílé plné s nadsvětlíkem max rozměru otvoru 3,3m2 bezpečnostní třídy RC2</t>
  </si>
  <si>
    <t>1701618775</t>
  </si>
  <si>
    <t>1,1*2,3</t>
  </si>
  <si>
    <t>142</t>
  </si>
  <si>
    <t>766660728</t>
  </si>
  <si>
    <t>Montáž dveřního interiérového kování - zámku</t>
  </si>
  <si>
    <t>1545107915</t>
  </si>
  <si>
    <t>Montáž dveřních doplňků dveřního kování interiérového zámku</t>
  </si>
  <si>
    <t>https://podminky.urs.cz/item/CS_URS_2024_01/766660728</t>
  </si>
  <si>
    <t>143</t>
  </si>
  <si>
    <t>54924011</t>
  </si>
  <si>
    <t>zámek zadlabací vložkový pravolevý rozteč 90x50,5mm</t>
  </si>
  <si>
    <t>516238187</t>
  </si>
  <si>
    <t>144</t>
  </si>
  <si>
    <t>766660729</t>
  </si>
  <si>
    <t>Montáž dveřního interiérového kování - štítku s klikou</t>
  </si>
  <si>
    <t>-1412613159</t>
  </si>
  <si>
    <t>Montáž dveřních doplňků dveřního kování interiérového štítku s klikou</t>
  </si>
  <si>
    <t>https://podminky.urs.cz/item/CS_URS_2024_01/766660729</t>
  </si>
  <si>
    <t>145</t>
  </si>
  <si>
    <t>54914123</t>
  </si>
  <si>
    <t>kování rozetové klika/klika</t>
  </si>
  <si>
    <t>-2145108271</t>
  </si>
  <si>
    <t>146</t>
  </si>
  <si>
    <t>766682111</t>
  </si>
  <si>
    <t>Montáž zárubní obložkových pro dveře jednokřídlové tl stěny do 170 mm</t>
  </si>
  <si>
    <t>912617615</t>
  </si>
  <si>
    <t>Montáž zárubní dřevěných nebo plastových obložkových, pro dveře jednokřídlové, tloušťky stěny do 170 mm</t>
  </si>
  <si>
    <t>https://podminky.urs.cz/item/CS_URS_2024_01/766682111</t>
  </si>
  <si>
    <t>147</t>
  </si>
  <si>
    <t>61182307</t>
  </si>
  <si>
    <t>zárubeň jednokřídlá obložková s laminátovým povrchem tl stěny 60-150mm rozměru 600-1100/1970, 2100mm</t>
  </si>
  <si>
    <t>-189848081</t>
  </si>
  <si>
    <t>148</t>
  </si>
  <si>
    <t>766694116</t>
  </si>
  <si>
    <t>Montáž parapetních desek dřevěných nebo plastových š do 30 cm</t>
  </si>
  <si>
    <t>262579207</t>
  </si>
  <si>
    <t>Montáž ostatních truhlářských konstrukcí parapetních desek dřevěných nebo plastových šířky do 300 mm</t>
  </si>
  <si>
    <t>https://podminky.urs.cz/item/CS_URS_2024_01/766694116</t>
  </si>
  <si>
    <t>2*2</t>
  </si>
  <si>
    <t>2+0,6*2+1,6*7</t>
  </si>
  <si>
    <t>149</t>
  </si>
  <si>
    <t>60794103</t>
  </si>
  <si>
    <t>parapet dřevotřískový vnitřní povrch laminátový š 300mm</t>
  </si>
  <si>
    <t>2074846099</t>
  </si>
  <si>
    <t>150</t>
  </si>
  <si>
    <t>60794121</t>
  </si>
  <si>
    <t>koncovka PVC k parapetním dřevotřískovým deskám 600mm</t>
  </si>
  <si>
    <t>-677304875</t>
  </si>
  <si>
    <t>11*2</t>
  </si>
  <si>
    <t>151</t>
  </si>
  <si>
    <t>998766201</t>
  </si>
  <si>
    <t>Přesun hmot procentní pro kce truhlářské v objektech v do 6 m</t>
  </si>
  <si>
    <t>654786922</t>
  </si>
  <si>
    <t>Přesun hmot pro konstrukce truhlářské stanovený procentní sazbou (%) z ceny vodorovná dopravní vzdálenost do 50 m základní v objektech výšky do 6 m</t>
  </si>
  <si>
    <t>https://podminky.urs.cz/item/CS_URS_2024_01/998766201</t>
  </si>
  <si>
    <t>152</t>
  </si>
  <si>
    <t>R1</t>
  </si>
  <si>
    <t>Dělící stěna WC – oddělovací příčka mezi jednotlivým WC, uchyceno do zdi nebo do podlahy</t>
  </si>
  <si>
    <t>759054867</t>
  </si>
  <si>
    <t>Dělící stěna WC – oddělovací příčka mezi jednotlivým WC, uchyceno do zdi nebo do podlahy,
např. https://www.promidi.cz/delici-pricka-wc-55x80-cm/185</t>
  </si>
  <si>
    <t>771</t>
  </si>
  <si>
    <t>Podlahy z dlaždic</t>
  </si>
  <si>
    <t>153</t>
  </si>
  <si>
    <t>771111011</t>
  </si>
  <si>
    <t>Vysátí podkladu před pokládkou dlažby</t>
  </si>
  <si>
    <t>1590156321</t>
  </si>
  <si>
    <t>Příprava podkladu před provedením dlažby vysátí podlah</t>
  </si>
  <si>
    <t>https://podminky.urs.cz/item/CS_URS_2024_01/771111011</t>
  </si>
  <si>
    <t>107,68-50,04</t>
  </si>
  <si>
    <t>154</t>
  </si>
  <si>
    <t>771121011</t>
  </si>
  <si>
    <t>Nátěr penetrační na podlahu</t>
  </si>
  <si>
    <t>-1452015454</t>
  </si>
  <si>
    <t>Příprava podkladu před provedením dlažby nátěr penetrační na podlahu</t>
  </si>
  <si>
    <t>https://podminky.urs.cz/item/CS_URS_2024_01/771121011</t>
  </si>
  <si>
    <t>155</t>
  </si>
  <si>
    <t>771474113</t>
  </si>
  <si>
    <t>Montáž soklů z dlaždic keramických rovných lepených cementovým flexibilním lepidlem v přes 90 do 120 mm</t>
  </si>
  <si>
    <t>-917542934</t>
  </si>
  <si>
    <t>Montáž soklů z dlaždic keramických lepených cementovým flexibilním lepidlem rovných, výšky přes 90 do 120 mm</t>
  </si>
  <si>
    <t>https://podminky.urs.cz/item/CS_URS_2024_01/771474113</t>
  </si>
  <si>
    <t>2,25*2+1,5*2 "101</t>
  </si>
  <si>
    <t>-0,9</t>
  </si>
  <si>
    <t>-0,8</t>
  </si>
  <si>
    <t>2,7*2+1,05*2 "102</t>
  </si>
  <si>
    <t>6*2+2,7*2 "103</t>
  </si>
  <si>
    <t>-0,7</t>
  </si>
  <si>
    <t>4*2+2,35*2 "108</t>
  </si>
  <si>
    <t>1,95*2+0,85*2 "109</t>
  </si>
  <si>
    <t>1,95*2+0,85*2 "110</t>
  </si>
  <si>
    <t>7,16*2+1,5*2 "111</t>
  </si>
  <si>
    <t>156</t>
  </si>
  <si>
    <t>59761187</t>
  </si>
  <si>
    <t>sokl keramický mrazuvzdorný povrch hladký/lapovaný tl do 10mm výšky přes 90 do 120mm</t>
  </si>
  <si>
    <t>919549093</t>
  </si>
  <si>
    <t>60,82*1,1 "Přepočtené koeficientem množství</t>
  </si>
  <si>
    <t>157</t>
  </si>
  <si>
    <t>771574419</t>
  </si>
  <si>
    <t>Montáž podlah keramických hladkých lepených cementovým flexibilním lepidlem přes 22 do 25 ks/m2</t>
  </si>
  <si>
    <t>-1515928946</t>
  </si>
  <si>
    <t>Montáž podlah z dlaždic keramických lepených cementovým flexibilním lepidlem hladkých, tloušťky do 10 mm přes 22 do 25 ks/m2</t>
  </si>
  <si>
    <t>https://podminky.urs.cz/item/CS_URS_2024_01/771574419</t>
  </si>
  <si>
    <t>158</t>
  </si>
  <si>
    <t>59761159</t>
  </si>
  <si>
    <t>dlažba keramická slinutá mrazuvzdorná povrch hladký/matný tl do 10mm přes 22 do 25ks/m2</t>
  </si>
  <si>
    <t>-825689941</t>
  </si>
  <si>
    <t>57,64*1,1 "Přepočtené koeficientem množství</t>
  </si>
  <si>
    <t>159</t>
  </si>
  <si>
    <t>771577211</t>
  </si>
  <si>
    <t>Příplatek k montáži podlah keramických lepených cementovým flexibilním lepidlem za plochu do 5 m2</t>
  </si>
  <si>
    <t>983952197</t>
  </si>
  <si>
    <t>Montáž podlah z dlaždic keramických lepených cementovým flexibilním lepidlem Příplatek k cenám za plochu do 5 m2 jednotlivě</t>
  </si>
  <si>
    <t>https://podminky.urs.cz/item/CS_URS_2024_01/771577211</t>
  </si>
  <si>
    <t>3,37+2,83+1,87+1,35+1,66+1,66</t>
  </si>
  <si>
    <t>160</t>
  </si>
  <si>
    <t>998771201</t>
  </si>
  <si>
    <t>Přesun hmot procentní pro podlahy z dlaždic v objektech v do 6 m</t>
  </si>
  <si>
    <t>-773014606</t>
  </si>
  <si>
    <t>Přesun hmot pro podlahy z dlaždic stanovený procentní sazbou (%) z ceny vodorovná dopravní vzdálenost do 50 m základní v objektech výšky do 6 m</t>
  </si>
  <si>
    <t>https://podminky.urs.cz/item/CS_URS_2024_01/998771201</t>
  </si>
  <si>
    <t>776</t>
  </si>
  <si>
    <t>Podlahy povlakové</t>
  </si>
  <si>
    <t>161</t>
  </si>
  <si>
    <t>776111311</t>
  </si>
  <si>
    <t>Vysátí podkladu povlakových podlah</t>
  </si>
  <si>
    <t>318861471</t>
  </si>
  <si>
    <t>Příprava podkladu povlakových podlah a stěn vysátí podlah</t>
  </si>
  <si>
    <t>https://podminky.urs.cz/item/CS_URS_2024_01/776111311</t>
  </si>
  <si>
    <t>162</t>
  </si>
  <si>
    <t>776121112</t>
  </si>
  <si>
    <t>Vodou ředitelná penetrace savého podkladu povlakových podlah</t>
  </si>
  <si>
    <t>251047160</t>
  </si>
  <si>
    <t>Příprava podkladu povlakových podlah a stěn penetrace vodou ředitelná podlah</t>
  </si>
  <si>
    <t>https://podminky.urs.cz/item/CS_URS_2024_01/776121112</t>
  </si>
  <si>
    <t>163</t>
  </si>
  <si>
    <t>776141112</t>
  </si>
  <si>
    <t>Stěrka podlahová nivelační pro vyrovnání podkladu povlakových podlah pevnosti 20 MPa tl přes 3 do 5 mm</t>
  </si>
  <si>
    <t>1521096915</t>
  </si>
  <si>
    <t>Příprava podkladu povlakových podlah a stěn vyrovnání samonivelační stěrkou podlah min.pevnosti 20 MPa, tloušťky přes 3 do 5 mm</t>
  </si>
  <si>
    <t>https://podminky.urs.cz/item/CS_URS_2024_01/776141112</t>
  </si>
  <si>
    <t>164</t>
  </si>
  <si>
    <t>776231111</t>
  </si>
  <si>
    <t>Lepení lamel a čtverců z vinylu standardním lepidlem</t>
  </si>
  <si>
    <t>1230221000</t>
  </si>
  <si>
    <t>Montáž podlahovin z vinylu lepením lamel nebo čtverců standardním lepidlem</t>
  </si>
  <si>
    <t>https://podminky.urs.cz/item/CS_URS_2024_01/776231111</t>
  </si>
  <si>
    <t>165</t>
  </si>
  <si>
    <t>28411051</t>
  </si>
  <si>
    <t>dílce vinylové tl 2,5mm, nášlapná vrstva 0,55mm, úprava PUR, třída zátěže 23/33/42, otlak 0,05mm, R10, třída otěru T, hořlavost Bfl S1, bez ftalátů</t>
  </si>
  <si>
    <t>1856306907</t>
  </si>
  <si>
    <t>50,04*1,1 "Přepočtené koeficientem množství</t>
  </si>
  <si>
    <t>166</t>
  </si>
  <si>
    <t>776411111</t>
  </si>
  <si>
    <t>Montáž obvodových soklíků výšky do 80 mm</t>
  </si>
  <si>
    <t>-864846258</t>
  </si>
  <si>
    <t>Montáž soklíků lepením obvodových, výšky do 80 mm</t>
  </si>
  <si>
    <t>https://podminky.urs.cz/item/CS_URS_2024_01/776411111</t>
  </si>
  <si>
    <t>9,65*2+7,3*2 "107</t>
  </si>
  <si>
    <t>167</t>
  </si>
  <si>
    <t>28411009</t>
  </si>
  <si>
    <t>lišta soklová PVC 18x80mm</t>
  </si>
  <si>
    <t>-1125772431</t>
  </si>
  <si>
    <t>29,7*1,02 "Přepočtené koeficientem množství</t>
  </si>
  <si>
    <t>168</t>
  </si>
  <si>
    <t>998776201</t>
  </si>
  <si>
    <t>Přesun hmot procentní pro podlahy povlakové v objektech v do 6 m</t>
  </si>
  <si>
    <t>244274140</t>
  </si>
  <si>
    <t>Přesun hmot pro podlahy povlakové stanovený procentní sazbou (%) z ceny vodorovná dopravní vzdálenost do 50 m základní v objektech výšky do 6 m</t>
  </si>
  <si>
    <t>https://podminky.urs.cz/item/CS_URS_2024_01/998776201</t>
  </si>
  <si>
    <t>781</t>
  </si>
  <si>
    <t>Dokončovací práce - obklady</t>
  </si>
  <si>
    <t>169</t>
  </si>
  <si>
    <t>781111011</t>
  </si>
  <si>
    <t>Ometení (oprášení) stěny při přípravě podkladu</t>
  </si>
  <si>
    <t>1464712296</t>
  </si>
  <si>
    <t>Příprava podkladu před provedením obkladu oprášení (ometení) stěny</t>
  </si>
  <si>
    <t>https://podminky.urs.cz/item/CS_URS_2024_01/781111011</t>
  </si>
  <si>
    <t>170</t>
  </si>
  <si>
    <t>781121011</t>
  </si>
  <si>
    <t>Nátěr penetrační na stěnu</t>
  </si>
  <si>
    <t>709612060</t>
  </si>
  <si>
    <t>Příprava podkladu před provedením obkladu nátěr penetrační na stěnu</t>
  </si>
  <si>
    <t>https://podminky.urs.cz/item/CS_URS_2024_01/781121011</t>
  </si>
  <si>
    <t>171</t>
  </si>
  <si>
    <t>781474115</t>
  </si>
  <si>
    <t>Montáž obkladů keramických hladkých lepených cementovým flexibilním lepidlem přes 22 do 25 ks/m2</t>
  </si>
  <si>
    <t>1747843686</t>
  </si>
  <si>
    <t>Montáž keramických obkladů stěn lepených cementovým flexibilním lepidlem hladkých přes 22 do 25 ks/m2</t>
  </si>
  <si>
    <t>https://podminky.urs.cz/item/CS_URS_2024_01/781474115</t>
  </si>
  <si>
    <t>172</t>
  </si>
  <si>
    <t>59761039</t>
  </si>
  <si>
    <t>obklad keramický hladký přes 22 do 25ks/m2</t>
  </si>
  <si>
    <t>CS ÚRS 2023 02</t>
  </si>
  <si>
    <t>912600819</t>
  </si>
  <si>
    <t>52,6*1,1 "Přepočtené koeficientem množství</t>
  </si>
  <si>
    <t>173</t>
  </si>
  <si>
    <t>781477111</t>
  </si>
  <si>
    <t>Příplatek k montáži obkladů vnitřních keramických hladkých za plochu do 10 m2</t>
  </si>
  <si>
    <t>-2126525799</t>
  </si>
  <si>
    <t>https://podminky.urs.cz/item/CS_URS_2023_02/781477111</t>
  </si>
  <si>
    <t>174</t>
  </si>
  <si>
    <t>781492251</t>
  </si>
  <si>
    <t>Montáž profilů ukončovacích lepených flexibilním cementovým lepidlem</t>
  </si>
  <si>
    <t>1929432921</t>
  </si>
  <si>
    <t>Obklad - dokončující práce montáž profilu lepeného flexibilním cementovým lepidlem ukončovacího</t>
  </si>
  <si>
    <t>https://podminky.urs.cz/item/CS_URS_2024_01/781492251</t>
  </si>
  <si>
    <t>(1,5*2+1,25*2) "104</t>
  </si>
  <si>
    <t>(1,5*2+0,9*2) "105</t>
  </si>
  <si>
    <t>(1,95*2+0,85*2) "109</t>
  </si>
  <si>
    <t>175</t>
  </si>
  <si>
    <t>28342003</t>
  </si>
  <si>
    <t>lišta ukončovací z PVC 10mm</t>
  </si>
  <si>
    <t>-1322049448</t>
  </si>
  <si>
    <t>29,5*1,05 "Přepočtené koeficientem množství</t>
  </si>
  <si>
    <t>176</t>
  </si>
  <si>
    <t>998781201</t>
  </si>
  <si>
    <t>Přesun hmot procentní pro obklady keramické v objektech v do 6 m</t>
  </si>
  <si>
    <t>813283213</t>
  </si>
  <si>
    <t>Přesun hmot pro obklady keramické stanovený procentní sazbou (%) z ceny vodorovná dopravní vzdálenost do 50 m základní v objektech výšky do 6 m</t>
  </si>
  <si>
    <t>https://podminky.urs.cz/item/CS_URS_2024_01/998781201</t>
  </si>
  <si>
    <t>784</t>
  </si>
  <si>
    <t>Dokončovací práce - malby a tapety</t>
  </si>
  <si>
    <t>177</t>
  </si>
  <si>
    <t>784181101</t>
  </si>
  <si>
    <t>Základní akrylátová jednonásobná bezbarvá penetrace podkladu v místnostech v do 3,80 m</t>
  </si>
  <si>
    <t>-4950092</t>
  </si>
  <si>
    <t>Penetrace podkladu jednonásobná základní akrylátová bezbarvá v místnostech výšky do 3,80 m</t>
  </si>
  <si>
    <t>https://podminky.urs.cz/item/CS_URS_2024_01/784181101</t>
  </si>
  <si>
    <t>107,68 "strop</t>
  </si>
  <si>
    <t>178</t>
  </si>
  <si>
    <t>784221101</t>
  </si>
  <si>
    <t>Dvojnásobné bílé malby ze směsí za sucha dobře otěruvzdorných v místnostech do 3,80 m</t>
  </si>
  <si>
    <t>-2113819435</t>
  </si>
  <si>
    <t>Malby z malířských směsí otěruvzdorných za sucha dvojnásobné, bílé za sucha otěruvzdorné dobře v místnostech výšky do 3,80 m</t>
  </si>
  <si>
    <t>https://podminky.urs.cz/item/CS_URS_2024_01/784221101</t>
  </si>
  <si>
    <t>786</t>
  </si>
  <si>
    <t xml:space="preserve">Dokončovací práce </t>
  </si>
  <si>
    <t>179</t>
  </si>
  <si>
    <t>786623001</t>
  </si>
  <si>
    <t>Montáž venkovní žaluzie do okenního nebo dveřního otvoru na rám ovládané manuálně pl do 4 m2</t>
  </si>
  <si>
    <t>615597276</t>
  </si>
  <si>
    <t>Montáž venkovních žaluzií do okenního nebo dveřního otvoru ovládaných manuálně, upevněných na rám, plochy do 4 m2</t>
  </si>
  <si>
    <t>https://podminky.urs.cz/item/CS_URS_2024_01/786623001</t>
  </si>
  <si>
    <t>180</t>
  </si>
  <si>
    <t>55342524</t>
  </si>
  <si>
    <t>žaluzie Z-90 ovládaná základním motorem včetně příslušenství plochy do 1,5m2</t>
  </si>
  <si>
    <t>863604627</t>
  </si>
  <si>
    <t>181</t>
  </si>
  <si>
    <t>55342522</t>
  </si>
  <si>
    <t>žaluzie Z-90 ovládaná základním motorem včetně příslušenství plochy do 1,0m2</t>
  </si>
  <si>
    <t>531178771</t>
  </si>
  <si>
    <t>182</t>
  </si>
  <si>
    <t>55342525</t>
  </si>
  <si>
    <t>žaluzie Z-90 ovládaná základním motorem včetně příslušenství plochy do 2,0m2</t>
  </si>
  <si>
    <t>1062433423</t>
  </si>
  <si>
    <t>183</t>
  </si>
  <si>
    <t>55342526</t>
  </si>
  <si>
    <t>žaluzie Z-90 ovládaná základním motorem včetně příslušenství plochy do 2,5m2</t>
  </si>
  <si>
    <t>-1952587454</t>
  </si>
  <si>
    <t>184</t>
  </si>
  <si>
    <t>55342529</t>
  </si>
  <si>
    <t>žaluzie Z-90 ovládaná základním motorem včetně příslušenství plochy do 4,0m2</t>
  </si>
  <si>
    <t>-850686099</t>
  </si>
  <si>
    <t>20 - ZTI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</si>
  <si>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</si>
  <si>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</si>
  <si>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</si>
  <si>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</si>
  <si>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</si>
  <si>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</si>
  <si>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>HZS - Hodinové zúčtovací sazby</t>
  </si>
  <si>
    <t>132251101</t>
  </si>
  <si>
    <t>Hloubení rýh nezapažených š do 800 mm v hornině třídy těžitelnosti I skupiny 3 objem do 20 m3 strojně</t>
  </si>
  <si>
    <t>-1164685297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</si>
  <si>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</si>
  <si>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</si>
  <si>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16*0,5*1,2</t>
  </si>
  <si>
    <t>133251101</t>
  </si>
  <si>
    <t>Hloubení šachet nezapažených v hornině třídy těžitelnosti I skupiny 3 objem do 20 m3</t>
  </si>
  <si>
    <t>-1243834200</t>
  </si>
  <si>
    <t>Hloubení nezapažených šachet strojně v hornině třídy těžitelnosti I skupiny 3 do 20 m3</t>
  </si>
  <si>
    <t>https://podminky.urs.cz/item/CS_URS_2024_01/133251101</t>
  </si>
  <si>
    <t>1,5*1,5*2,5</t>
  </si>
  <si>
    <t>-1447395991</t>
  </si>
  <si>
    <t>9,6+5,625</t>
  </si>
  <si>
    <t>1577992310</t>
  </si>
  <si>
    <t>15,225*2 "Přepočtené koeficientem množství</t>
  </si>
  <si>
    <t>1521737284</t>
  </si>
  <si>
    <t>174151101</t>
  </si>
  <si>
    <t>Zásyp jam, šachet rýh nebo kolem objektů sypaninou se zhutněním</t>
  </si>
  <si>
    <t>-399130331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</si>
  <si>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</si>
  <si>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</si>
  <si>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5,625-2</t>
  </si>
  <si>
    <t>58331200</t>
  </si>
  <si>
    <t>štěrkopísek netříděný</t>
  </si>
  <si>
    <t>-1044026293</t>
  </si>
  <si>
    <t>3,625*2 "Přepočtené koeficientem množství</t>
  </si>
  <si>
    <t>175151101</t>
  </si>
  <si>
    <t>Obsypání potrubí strojně sypaninou bez prohození, uloženou do 3 m</t>
  </si>
  <si>
    <t>270366674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</si>
  <si>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</si>
  <si>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</si>
  <si>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-485243766</t>
  </si>
  <si>
    <t>9,6*2 "Přepočtené koeficientem množství</t>
  </si>
  <si>
    <t>-1517465108</t>
  </si>
  <si>
    <t>1,5*1,5</t>
  </si>
  <si>
    <t>-1385003340</t>
  </si>
  <si>
    <t>1,5*1,5*0,1</t>
  </si>
  <si>
    <t>273313511</t>
  </si>
  <si>
    <t>Základové desky z betonu tř. C 12/15</t>
  </si>
  <si>
    <t>-569679760</t>
  </si>
  <si>
    <t>Základy z betonu prostého desky z betonu kamenem neprokládaného tř. C 12/15</t>
  </si>
  <si>
    <t>https://podminky.urs.cz/item/CS_URS_2024_01/273313511</t>
  </si>
  <si>
    <t>612135101</t>
  </si>
  <si>
    <t>Hrubá výplň rýh ve stěnách maltou jakékoli šířky rýhy</t>
  </si>
  <si>
    <t>838338594</t>
  </si>
  <si>
    <t>Hrubá výplň rýh maltou jakékoli šířky rýhy ve stěnách</t>
  </si>
  <si>
    <t>https://podminky.urs.cz/item/CS_URS_2024_01/612135101</t>
  </si>
  <si>
    <t>70*0,1</t>
  </si>
  <si>
    <t>20*0,07</t>
  </si>
  <si>
    <t>4*0,15</t>
  </si>
  <si>
    <t>974031133</t>
  </si>
  <si>
    <t>Vysekání rýh ve zdivu cihelném hl do 50 mm š do 100 mm</t>
  </si>
  <si>
    <t>-1579369091</t>
  </si>
  <si>
    <t>Vysekání rýh ve zdivu cihelném na maltu vápennou nebo vápenocementovou do hl. 50 mm a šířky do 100 mm</t>
  </si>
  <si>
    <t>https://podminky.urs.cz/item/CS_URS_2024_01/974031133</t>
  </si>
  <si>
    <t>974031142</t>
  </si>
  <si>
    <t>Vysekání rýh ve zdivu cihelném hl do 70 mm š do 70 mm</t>
  </si>
  <si>
    <t>2141383870</t>
  </si>
  <si>
    <t>Vysekání rýh ve zdivu cihelném na maltu vápennou nebo vápenocementovou do hl. 70 mm a šířky do 70 mm</t>
  </si>
  <si>
    <t>https://podminky.urs.cz/item/CS_URS_2024_01/974031142</t>
  </si>
  <si>
    <t>974031164</t>
  </si>
  <si>
    <t>Vysekání rýh ve zdivu cihelném hl do 150 mm š do 150 mm</t>
  </si>
  <si>
    <t>-1267940435</t>
  </si>
  <si>
    <t>Vysekání rýh ve zdivu cihelném na maltu vápennou nebo vápenocementovou do hl. 150 mm a šířky do 150 mm</t>
  </si>
  <si>
    <t>https://podminky.urs.cz/item/CS_URS_2024_01/974031164</t>
  </si>
  <si>
    <t>997</t>
  </si>
  <si>
    <t>Přesun sutě</t>
  </si>
  <si>
    <t>997013211</t>
  </si>
  <si>
    <t>Vnitrostaveništní doprava suti a vybouraných hmot pro budovy v do 6 m ručně</t>
  </si>
  <si>
    <t>1100472843</t>
  </si>
  <si>
    <t>Vnitrostaveništní doprava suti a vybouraných hmot vodorovně do 50 m s naložením ručně pro budovy a haly výšky do 6 m</t>
  </si>
  <si>
    <t>https://podminky.urs.cz/item/CS_URS_2024_01/997013211</t>
  </si>
  <si>
    <t>997013501</t>
  </si>
  <si>
    <t>Odvoz suti a vybouraných hmot na skládku nebo meziskládku do 1 km se složením</t>
  </si>
  <si>
    <t>1173674729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</si>
  <si>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</si>
  <si>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</si>
  <si>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</si>
  <si>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</si>
  <si>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-967230092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</si>
  <si>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</si>
  <si>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</si>
  <si>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0,97*9 "Přepočtené koeficientem množství</t>
  </si>
  <si>
    <t>997013863</t>
  </si>
  <si>
    <t>Poplatek za uložení stavebního odpadu na recyklační skládce (skládkovné) cihelného kód odpadu 17 01 02</t>
  </si>
  <si>
    <t>-1116714080</t>
  </si>
  <si>
    <t>Poplatek za uložení stavebního odpadu na recyklační skládce (skládkovné) cihelného zatříděného do Katalogu odpadů pod kódem 17 01 02</t>
  </si>
  <si>
    <t>https://podminky.urs.cz/item/CS_URS_2024_01/997013863</t>
  </si>
  <si>
    <t>-1497785157</t>
  </si>
  <si>
    <t>721</t>
  </si>
  <si>
    <t>Zdravotechnika - vnitřní kanalizace</t>
  </si>
  <si>
    <t>721173401</t>
  </si>
  <si>
    <t>Potrubí kanalizační z PVC SN 4 svodné DN 110</t>
  </si>
  <si>
    <t>-756246093</t>
  </si>
  <si>
    <t>Potrubí z trub PVC SN4 svodné (ležaté) DN 110</t>
  </si>
  <si>
    <t>https://podminky.urs.cz/item/CS_URS_2024_01/721173401</t>
  </si>
  <si>
    <t>721173403</t>
  </si>
  <si>
    <t>Potrubí kanalizační z PVC SN 4 svodné DN 160</t>
  </si>
  <si>
    <t>-426149335</t>
  </si>
  <si>
    <t>Potrubí z trub PVC SN4 svodné (ležaté) DN 160</t>
  </si>
  <si>
    <t>https://podminky.urs.cz/item/CS_URS_2024_01/721173403</t>
  </si>
  <si>
    <t>721174025</t>
  </si>
  <si>
    <t>Potrubí kanalizační z PP odpadní DN 110</t>
  </si>
  <si>
    <t>855844798</t>
  </si>
  <si>
    <t>Potrubí z trub polypropylenových odpadní (svislé) DN 110</t>
  </si>
  <si>
    <t>https://podminky.urs.cz/item/CS_URS_2024_01/721174025</t>
  </si>
  <si>
    <t>721174042</t>
  </si>
  <si>
    <t>Potrubí kanalizační z PP připojovací DN 40</t>
  </si>
  <si>
    <t>249767174</t>
  </si>
  <si>
    <t>Potrubí z trub polypropylenových připojovací DN 40</t>
  </si>
  <si>
    <t>https://podminky.urs.cz/item/CS_URS_2024_01/721174042</t>
  </si>
  <si>
    <t>721174043</t>
  </si>
  <si>
    <t>Potrubí kanalizační z PP připojovací DN 50</t>
  </si>
  <si>
    <t>1988831668</t>
  </si>
  <si>
    <t>Potrubí z trub polypropylenových připojovací DN 50</t>
  </si>
  <si>
    <t>https://podminky.urs.cz/item/CS_URS_2024_01/721174043</t>
  </si>
  <si>
    <t>721174044</t>
  </si>
  <si>
    <t>Potrubí kanalizační z PP připojovací DN 75</t>
  </si>
  <si>
    <t>1694818831</t>
  </si>
  <si>
    <t>Potrubí z trub polypropylenových připojovací DN 75</t>
  </si>
  <si>
    <t>https://podminky.urs.cz/item/CS_URS_2024_01/721174044</t>
  </si>
  <si>
    <t>721174045</t>
  </si>
  <si>
    <t>Potrubí kanalizační z PP připojovací DN 110</t>
  </si>
  <si>
    <t>52111846</t>
  </si>
  <si>
    <t>Potrubí z trub polypropylenových připojovací DN 110</t>
  </si>
  <si>
    <t>https://podminky.urs.cz/item/CS_URS_2024_01/721174045</t>
  </si>
  <si>
    <t>721194104</t>
  </si>
  <si>
    <t>Vyvedení a upevnění odpadních výpustek DN 40</t>
  </si>
  <si>
    <t>1004669646</t>
  </si>
  <si>
    <t>Vyměření přípojek na potrubí vyvedení a upevnění odpadních výpustek DN 40</t>
  </si>
  <si>
    <t>https://podminky.urs.cz/item/CS_URS_2024_01/721194104</t>
  </si>
  <si>
    <t>721194105</t>
  </si>
  <si>
    <t>Vyvedení a upevnění odpadních výpustek DN 50</t>
  </si>
  <si>
    <t>-560552693</t>
  </si>
  <si>
    <t>Vyměření přípojek na potrubí vyvedení a upevnění odpadních výpustek DN 50</t>
  </si>
  <si>
    <t>https://podminky.urs.cz/item/CS_URS_2024_01/721194105</t>
  </si>
  <si>
    <t>721194109</t>
  </si>
  <si>
    <t>Vyvedení a upevnění odpadních výpustek DN 110</t>
  </si>
  <si>
    <t>1278064522</t>
  </si>
  <si>
    <t>Vyměření přípojek na potrubí vyvedení a upevnění odpadních výpustek DN 110</t>
  </si>
  <si>
    <t>https://podminky.urs.cz/item/CS_URS_2024_01/721194109</t>
  </si>
  <si>
    <t>721211402</t>
  </si>
  <si>
    <t>Vpusť podlahová s vodorovným odtokem DN 40/50 s automatickým vztlakovým uzávěrem mřížka nerez 115x115</t>
  </si>
  <si>
    <t>-1804329298</t>
  </si>
  <si>
    <t>Podlahové vpusti s vodorovným odtokem DN 40/50 s automatickým vztlakovým uzávěrem, mřížka nerez 115x115</t>
  </si>
  <si>
    <t>https://podminky.urs.cz/item/CS_URS_2024_01/721211402</t>
  </si>
  <si>
    <t>721273153</t>
  </si>
  <si>
    <t>Hlavice ventilační polypropylen PP DN 110</t>
  </si>
  <si>
    <t>1837372972</t>
  </si>
  <si>
    <t>Ventilační hlavice z polypropylenu (PP) DN 110</t>
  </si>
  <si>
    <t>https://podminky.urs.cz/item/CS_URS_2024_01/721273153</t>
  </si>
  <si>
    <t>721290111</t>
  </si>
  <si>
    <t>Zkouška těsnosti potrubí kanalizace vodou DN do 125</t>
  </si>
  <si>
    <t>1517753991</t>
  </si>
  <si>
    <t>Zkouška těsnosti kanalizace v objektech vodou do DN 125</t>
  </si>
  <si>
    <t>https://podminky.urs.cz/item/CS_URS_2024_01/721290111</t>
  </si>
  <si>
    <t>998721201</t>
  </si>
  <si>
    <t>Přesun hmot procentní pro vnitřní kanalizaci v objektech v do 6 m</t>
  </si>
  <si>
    <t>-2005194257</t>
  </si>
  <si>
    <t>Přesun hmot pro vnitřní kanalizaci stanovený procentní sazbou (%) z ceny vodorovná dopravní vzdálenost do 50 m základní v objektech výšky do 6 m</t>
  </si>
  <si>
    <t>https://podminky.urs.cz/item/CS_URS_2024_01/998721201</t>
  </si>
  <si>
    <t>722</t>
  </si>
  <si>
    <t>Zdravotechnika - vnitřní vodovod</t>
  </si>
  <si>
    <t>722174002</t>
  </si>
  <si>
    <t>Potrubí vodovodní plastové PPR svar polyfúze PN 16 D 20x2,8 mm</t>
  </si>
  <si>
    <t>-2122056936</t>
  </si>
  <si>
    <t>Potrubí z plastových trubek z polypropylenu PPR svařovaných polyfúzně PN 16 (SDR 7,4) D 20 x 2,8</t>
  </si>
  <si>
    <t>https://podminky.urs.cz/item/CS_URS_2024_01/722174002</t>
  </si>
  <si>
    <t>722174003</t>
  </si>
  <si>
    <t>Potrubí vodovodní plastové PPR svar polyfúze PN 16 D 25x3,5 mm</t>
  </si>
  <si>
    <t>-404282270</t>
  </si>
  <si>
    <t>Potrubí z plastových trubek z polypropylenu PPR svařovaných polyfúzně PN 16 (SDR 7,4) D 25 x 3,5</t>
  </si>
  <si>
    <t>https://podminky.urs.cz/item/CS_URS_2024_01/722174003</t>
  </si>
  <si>
    <t>722174004</t>
  </si>
  <si>
    <t>Potrubí vodovodní plastové PPR svar polyfúze PN 16 D 32x4,4 mm</t>
  </si>
  <si>
    <t>-1106788033</t>
  </si>
  <si>
    <t>Potrubí z plastových trubek z polypropylenu PPR svařovaných polyfúzně PN 16 (SDR 7,4) D 32 x 4,4</t>
  </si>
  <si>
    <t>https://podminky.urs.cz/item/CS_URS_2024_01/722174004</t>
  </si>
  <si>
    <t>722181231</t>
  </si>
  <si>
    <t>Ochrana vodovodního potrubí přilepenými termoizolačními trubicemi z PE tl přes 9 do 13 mm DN do 22 mm</t>
  </si>
  <si>
    <t>-139367136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</si>
  <si>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</si>
  <si>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https://podminky.urs.cz/item/CS_URS_2024_01/722181231</t>
  </si>
  <si>
    <t>722181232</t>
  </si>
  <si>
    <t>Ochrana vodovodního potrubí přilepenými termoizolačními trubicemi z PE tl přes 9 do 13 mm DN přes 22 do 45 mm</t>
  </si>
  <si>
    <t>1801480236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</si>
  <si>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</si>
  <si>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https://podminky.urs.cz/item/CS_URS_2024_01/722181232</t>
  </si>
  <si>
    <t>722181241</t>
  </si>
  <si>
    <t>Ochrana vodovodního potrubí přilepenými termoizolačními trubicemi z PE tl přes 13 do 20 mm DN do 22 mm</t>
  </si>
  <si>
    <t>1412909093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</si>
  <si>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</si>
  <si>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https://podminky.urs.cz/item/CS_URS_2024_01/722181241</t>
  </si>
  <si>
    <t>722181242</t>
  </si>
  <si>
    <t>Ochrana vodovodního potrubí přilepenými termoizolačními trubicemi z PE tl přes 13 do 20 mm DN přes 22 do 45 mm</t>
  </si>
  <si>
    <t>1204379662</t>
  </si>
  <si>
    <t>Ochrana potrubí termoizolačními trubicemi z pěnového polyetylenu PE přilepenými v příčných a podélných spojích, tloušťky izolace přes 13 do 20 mm, vnitřního průměru izolace DN přes 22 do 45 mm</t>
  </si>
  <si>
    <t>https://podminky.urs.cz/item/CS_URS_2024_01/722181242</t>
  </si>
  <si>
    <t>722190401</t>
  </si>
  <si>
    <t>Vyvedení a upevnění výpustku DN do 25</t>
  </si>
  <si>
    <t>-1512553808</t>
  </si>
  <si>
    <t>Zřízení přípojek na potrubí vyvedení a upevnění výpustek do DN 25</t>
  </si>
  <si>
    <t>https://podminky.urs.cz/item/CS_URS_2024_01/722190401</t>
  </si>
  <si>
    <t>722231073</t>
  </si>
  <si>
    <t>Ventil zpětný mosazný G 3/4" PN 10 do 110°C se dvěma závity</t>
  </si>
  <si>
    <t>921083718</t>
  </si>
  <si>
    <t>Armatury se dvěma závity ventily zpětné mosazné PN 10 do 110°C G 3/4"</t>
  </si>
  <si>
    <t>https://podminky.urs.cz/item/CS_URS_2024_01/722231073</t>
  </si>
  <si>
    <t>722231142</t>
  </si>
  <si>
    <t>Ventil závitový pojistný rohový G 3/4"</t>
  </si>
  <si>
    <t>757126301</t>
  </si>
  <si>
    <t>Armatury se dvěma závity ventily pojistné rohové G 3/4"</t>
  </si>
  <si>
    <t>https://podminky.urs.cz/item/CS_URS_2024_01/722231142</t>
  </si>
  <si>
    <t>722232043</t>
  </si>
  <si>
    <t>Kohout kulový přímý G 1/2" PN 42 do 185°C vnitřní závit</t>
  </si>
  <si>
    <t>2010546454</t>
  </si>
  <si>
    <t>Armatury se dvěma závity kulové kohouty PN 42 do 185 °C přímé vnitřní závit G 1/2"</t>
  </si>
  <si>
    <t>https://podminky.urs.cz/item/CS_URS_2024_01/722232043</t>
  </si>
  <si>
    <t>722232044</t>
  </si>
  <si>
    <t>Kohout kulový přímý G 3/4" PN 42 do 185°C vnitřní závit</t>
  </si>
  <si>
    <t>1089663624</t>
  </si>
  <si>
    <t>Armatury se dvěma závity kulové kohouty PN 42 do 185 °C přímé vnitřní závit G 3/4"</t>
  </si>
  <si>
    <t>https://podminky.urs.cz/item/CS_URS_2024_01/722232044</t>
  </si>
  <si>
    <t>722234264</t>
  </si>
  <si>
    <t>Filtr mosazný G 3/4" PN 20 do 80°C s 2x vnitřním závitem</t>
  </si>
  <si>
    <t>-1221619385</t>
  </si>
  <si>
    <t>Armatury se dvěma závity filtry mosazný PN 20 do 80 °C G 3/4"</t>
  </si>
  <si>
    <t>https://podminky.urs.cz/item/CS_URS_2024_01/722234264</t>
  </si>
  <si>
    <t>722290226</t>
  </si>
  <si>
    <t>Zkouška těsnosti vodovodního potrubí závitového DN do 50</t>
  </si>
  <si>
    <t>570493126</t>
  </si>
  <si>
    <t>Zkoušky, proplach a desinfekce vodovodního potrubí zkoušky těsnosti vodovodního potrubí závitového do DN 50</t>
  </si>
  <si>
    <t>https://podminky.urs.cz/item/CS_URS_2024_01/722290226</t>
  </si>
  <si>
    <t>722290234</t>
  </si>
  <si>
    <t>Proplach a dezinfekce vodovodního potrubí DN do 80</t>
  </si>
  <si>
    <t>-1295678392</t>
  </si>
  <si>
    <t>Zkoušky, proplach a desinfekce vodovodního potrubí proplach a desinfekce vodovodního potrubí do DN 80</t>
  </si>
  <si>
    <t>https://podminky.urs.cz/item/CS_URS_2024_01/722290234</t>
  </si>
  <si>
    <t>998722201</t>
  </si>
  <si>
    <t>Přesun hmot procentní pro vnitřní vodovod v objektech v do 6 m</t>
  </si>
  <si>
    <t>726322436</t>
  </si>
  <si>
    <t>Přesun hmot pro vnitřní vodovod stanovený procentní sazbou (%) z ceny vodorovná dopravní vzdálenost do 50 m základní v objektech výšky do 6 m</t>
  </si>
  <si>
    <t>https://podminky.urs.cz/item/CS_URS_2024_01/998722201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</si>
  <si>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</si>
  <si>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</si>
  <si>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</si>
  <si>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</si>
  <si>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</si>
  <si>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-773245635</t>
  </si>
  <si>
    <t>Zařízení záchodů klozety keramické závěsné na nosné stěny s hlubokým splachováním odpad vodorovný</t>
  </si>
  <si>
    <t>https://podminky.urs.cz/item/CS_URS_2024_01/725112022</t>
  </si>
  <si>
    <t>725211601</t>
  </si>
  <si>
    <t>Umyvadlo keramické bílé šířky 500 mm bez krytu na sifon připevněné na stěnu šrouby</t>
  </si>
  <si>
    <t>-918059291</t>
  </si>
  <si>
    <t>Umyvadla keramická bílá bez výtokových armatur připevněná na stěnu šrouby bez sloupu nebo krytu na sifon, šířka umyvadla 500 mm</t>
  </si>
  <si>
    <t>https://podminky.urs.cz/item/CS_URS_2024_01/725211601</t>
  </si>
  <si>
    <t>725211603</t>
  </si>
  <si>
    <t>Umyvadlo keramické bílé šířky 600 mm bez krytu na sifon připevněné na stěnu šrouby</t>
  </si>
  <si>
    <t>1652154561</t>
  </si>
  <si>
    <t>Umyvadla keramická bílá bez výtokových armatur připevněná na stěnu šrouby bez sloupu nebo krytu na sifon, šířka umyvadla 600 mm</t>
  </si>
  <si>
    <t>https://podminky.urs.cz/item/CS_URS_2024_01/725211603</t>
  </si>
  <si>
    <t>725241111</t>
  </si>
  <si>
    <t>Vanička sprchová akrylátová čtvercová 800x800 mm</t>
  </si>
  <si>
    <t>-266289599</t>
  </si>
  <si>
    <t>Sprchové vaničky akrylátové čtvercové 800x800 mm</t>
  </si>
  <si>
    <t>https://podminky.urs.cz/item/CS_URS_2024_01/725241111</t>
  </si>
  <si>
    <t>725244522</t>
  </si>
  <si>
    <t>Zástěna sprchová rohová rámová se skleněnou výplní tl. 4 a 5 mm dveře posuvné dvoudílné vstup z rohu na vaničku 800x800 mm</t>
  </si>
  <si>
    <t>-1513828852</t>
  </si>
  <si>
    <t>Sprchové dveře a zástěny zástěny sprchové rohové čtvercové/obdélníkové rámové se skleněnou výplní tl. 4 a 5 mm dveře posuvné dvoudílné, vstup z rohu, na vaničku 800x800 mm</t>
  </si>
  <si>
    <t>https://podminky.urs.cz/item/CS_URS_2024_01/725244522</t>
  </si>
  <si>
    <t>725311121</t>
  </si>
  <si>
    <t>Dřez jednoduchý nerezový se zápachovou uzávěrkou s odkapávací plochou 560x480 mm a miskou</t>
  </si>
  <si>
    <t>1939071568</t>
  </si>
  <si>
    <t>Dřezy bez výtokových armatur jednoduché se zápachovou uzávěrkou nerezové s odkapávací plochou 560x480 mm a miskou</t>
  </si>
  <si>
    <t>https://podminky.urs.cz/item/CS_URS_2024_01/725311121</t>
  </si>
  <si>
    <t>725331111</t>
  </si>
  <si>
    <t>Výlevka bez výtokových armatur keramická se sklopnou plastovou mřížkou 500 mm</t>
  </si>
  <si>
    <t>-1121843848</t>
  </si>
  <si>
    <t>Výlevky bez výtokových armatur a splachovací nádrže keramické se sklopnou plastovou mřížkou 425 mm</t>
  </si>
  <si>
    <t>https://podminky.urs.cz/item/CS_URS_2024_01/725331111</t>
  </si>
  <si>
    <t>725532126</t>
  </si>
  <si>
    <t>Elektrický ohřívač zásobníkový akumulační závěsný svislý 200 l / 2,2 kW</t>
  </si>
  <si>
    <t>-865430888</t>
  </si>
  <si>
    <t>Elektrické ohřívače zásobníkové beztlakové přepadové akumulační s pojistným ventilem závěsné svislé objem nádrže (příkon) 200 l (2,2 kW)</t>
  </si>
  <si>
    <t>https://podminky.urs.cz/item/CS_URS_2024_01/725532126</t>
  </si>
  <si>
    <t>725813111</t>
  </si>
  <si>
    <t>Ventil rohový bez připojovací trubičky nebo flexi hadičky G 1/2"</t>
  </si>
  <si>
    <t>-457812193</t>
  </si>
  <si>
    <t>Ventily rohové bez připojovací trubičky nebo flexi hadičky G 1/2"</t>
  </si>
  <si>
    <t>https://podminky.urs.cz/item/CS_URS_2024_01/725813111</t>
  </si>
  <si>
    <t>725821312</t>
  </si>
  <si>
    <t>Baterie dřezová nástěnná páková s otáčivým kulatým ústím a délkou ramínka 300 mm</t>
  </si>
  <si>
    <t>-1870420012</t>
  </si>
  <si>
    <t>Baterie dřezové nástěnné pákové s otáčivým kulatým ústím a délkou ramínka 300 mm</t>
  </si>
  <si>
    <t>https://podminky.urs.cz/item/CS_URS_2024_01/725821312</t>
  </si>
  <si>
    <t>725821325</t>
  </si>
  <si>
    <t>Baterie dřezová stojánková páková s otáčivým kulatým ústím a délkou ramínka 220 mm</t>
  </si>
  <si>
    <t>-225122217</t>
  </si>
  <si>
    <t>Baterie dřezové stojánkové pákové s otáčivým ústím a délkou ramínka 220 mm</t>
  </si>
  <si>
    <t>https://podminky.urs.cz/item/CS_URS_2024_01/725821325</t>
  </si>
  <si>
    <t>725822611</t>
  </si>
  <si>
    <t>Baterie umyvadlová stojánková páková bez výpusti</t>
  </si>
  <si>
    <t>2126221769</t>
  </si>
  <si>
    <t>Baterie umyvadlové stojánkové pákové bez výpusti</t>
  </si>
  <si>
    <t>https://podminky.urs.cz/item/CS_URS_2024_01/725822611</t>
  </si>
  <si>
    <t>725822654</t>
  </si>
  <si>
    <t>Baterie umyvadlová automatická senzorová s termostatickým ventilem</t>
  </si>
  <si>
    <t>-1508724741</t>
  </si>
  <si>
    <t>Baterie umyvadlové stojánkové automatické senzorové směšovací s termostatickým ventilem</t>
  </si>
  <si>
    <t>https://podminky.urs.cz/item/CS_URS_2024_01/725822654</t>
  </si>
  <si>
    <t>725841312</t>
  </si>
  <si>
    <t>Baterie sprchová nástěnná páková</t>
  </si>
  <si>
    <t>1056811623</t>
  </si>
  <si>
    <t>Baterie sprchové nástěnné pákové</t>
  </si>
  <si>
    <t>https://podminky.urs.cz/item/CS_URS_2024_01/725841312</t>
  </si>
  <si>
    <t>998725201</t>
  </si>
  <si>
    <t>Přesun hmot procentní pro zařizovací předměty v objektech v do 6 m</t>
  </si>
  <si>
    <t>833237447</t>
  </si>
  <si>
    <t>Přesun hmot pro zařizovací předměty stanovený procentní sazbou (%) z ceny vodorovná dopravní vzdálenost do 50 m základní v objektech výšky do 6 m</t>
  </si>
  <si>
    <t>https://podminky.urs.cz/item/CS_URS_2024_01/998725201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</si>
  <si>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</si>
  <si>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</si>
  <si>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</si>
  <si>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</si>
  <si>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-1394395596</t>
  </si>
  <si>
    <t>Předstěnové instalační systémy pro zazdění do masivních zděných konstrukcí pro závěsné klozety ovládání zepředu, stavební výška 1080 mm</t>
  </si>
  <si>
    <t>https://podminky.urs.cz/item/CS_URS_2024_01/726111031</t>
  </si>
  <si>
    <t>998726211</t>
  </si>
  <si>
    <t>Přesun hmot procentní pro instalační prefabrikáty v objektech v do 6 m</t>
  </si>
  <si>
    <t>-1425274119</t>
  </si>
  <si>
    <t>Přesun hmot pro instalační prefabrikáty stanovený procentní sazbou (%) z ceny vodorovná dopravní vzdálenost do 50 m základní v objektech výšky do 6 m</t>
  </si>
  <si>
    <t>https://podminky.urs.cz/item/CS_URS_2024_01/998726211</t>
  </si>
  <si>
    <t>732</t>
  </si>
  <si>
    <t>Ústřední vytápění - strojovny</t>
  </si>
  <si>
    <t>732421201</t>
  </si>
  <si>
    <t>Čerpadlo teplovodní mokroběžné závitové cirkulační DN 15 výtlak do 0,9 m průtok 0,35 m3/h pro TUV</t>
  </si>
  <si>
    <t>2118110270</t>
  </si>
  <si>
    <t>Čerpadla teplovodní mokroběžná závitová cirkulační pro TUV (elektronicky řízená) PN 10, do 80°C DN přípojky/dopravní výška H (m) - čerpací výkon Q (m3/h) DN 15 / do 0,9 m / 0,35 m3/h</t>
  </si>
  <si>
    <t>https://podminky.urs.cz/item/CS_URS_2024_01/732421201</t>
  </si>
  <si>
    <t>998732201</t>
  </si>
  <si>
    <t>Přesun hmot procentní pro strojovny v objektech v do 6 m</t>
  </si>
  <si>
    <t>1349209789</t>
  </si>
  <si>
    <t>Přesun hmot pro strojovny stanovený procentní sazbou (%) z ceny vodorovná dopravní vzdálenost do 50 m základní v objektech výšky do 6 m</t>
  </si>
  <si>
    <t>https://podminky.urs.cz/item/CS_URS_2024_01/998732201</t>
  </si>
  <si>
    <t>HZS</t>
  </si>
  <si>
    <t>Hodinové zúčtovací sazby</t>
  </si>
  <si>
    <t>HZS2212</t>
  </si>
  <si>
    <t>Hodinová zúčtovací sazba instalatér odborný</t>
  </si>
  <si>
    <t>hod</t>
  </si>
  <si>
    <t>-799536244</t>
  </si>
  <si>
    <t>Hodinové zúčtovací sazby profesí PSV provádění stavebních instalací instalatér odborný</t>
  </si>
  <si>
    <t>https://podminky.urs.cz/item/CS_URS_2024_01/HZS2212</t>
  </si>
  <si>
    <t>2 "napojení na stávající rozvod vody v objektu MŠ</t>
  </si>
  <si>
    <t>30 - Odvětrání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</si>
  <si>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</si>
  <si>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</si>
  <si>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</si>
  <si>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</si>
  <si>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</si>
  <si>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956312742</t>
  </si>
  <si>
    <t>Montáž ventilátoru axiálního nízkotlakého potrubního základního, průměru do 200 mm</t>
  </si>
  <si>
    <t>https://podminky.urs.cz/item/CS_URS_2024_01/751111131</t>
  </si>
  <si>
    <t>42914502</t>
  </si>
  <si>
    <t>ventilátor axiální tichý malý plastový s nastavitelným doběhem IP45 výkon 8-13W D 100mm</t>
  </si>
  <si>
    <t>1638775227</t>
  </si>
  <si>
    <t>42914506</t>
  </si>
  <si>
    <t>ventilátor axiální tichý malý plastový s nastavitelným doběhem IP45 výkon 15-20W D 200mm</t>
  </si>
  <si>
    <t>-1415794110</t>
  </si>
  <si>
    <t>751344112</t>
  </si>
  <si>
    <t>Montáž tlumiče hluku pro kruhové potrubí D přes 100 do 200 mm</t>
  </si>
  <si>
    <t>-700054000</t>
  </si>
  <si>
    <t>Montáž tlumičů hluku pro kruhové potrubí, průměru přes 100 do 200 mm</t>
  </si>
  <si>
    <t>https://podminky.urs.cz/item/CS_URS_2024_01/751344112</t>
  </si>
  <si>
    <t>42976006</t>
  </si>
  <si>
    <t>tlumič hluku kruhový Pz, D 200mm, l=1000mm</t>
  </si>
  <si>
    <t>310550729</t>
  </si>
  <si>
    <t>751398011</t>
  </si>
  <si>
    <t>Montáž větrací mřížky na kruhové potrubí D do 100 mm</t>
  </si>
  <si>
    <t>-2013252303</t>
  </si>
  <si>
    <t>Montáž ostatních zařízení větrací mřížky na kruhové potrubí, průměru do 100 mm</t>
  </si>
  <si>
    <t>https://podminky.urs.cz/item/CS_URS_2024_01/751398011</t>
  </si>
  <si>
    <t>42972835</t>
  </si>
  <si>
    <t>mřížka větrací kruhová nerezová se síťkou D 100mm</t>
  </si>
  <si>
    <t>-798689432</t>
  </si>
  <si>
    <t>751398012</t>
  </si>
  <si>
    <t>Montáž větrací mřížky na kruhové potrubí D přes 100 do 200 mm</t>
  </si>
  <si>
    <t>188708192</t>
  </si>
  <si>
    <t>Montáž ostatních zařízení větrací mřížky na kruhové potrubí, průměru přes 100 do 200 mm</t>
  </si>
  <si>
    <t>https://podminky.urs.cz/item/CS_URS_2024_01/751398012</t>
  </si>
  <si>
    <t>42972567</t>
  </si>
  <si>
    <t>mřížka větrací plastová na kruhové potrubí D 200mm</t>
  </si>
  <si>
    <t>-822168320</t>
  </si>
  <si>
    <t>751398032</t>
  </si>
  <si>
    <t>Montáž ventilační mřížky do dveří nebo desek přes 0,040 do 0,100 m2</t>
  </si>
  <si>
    <t>2058988165</t>
  </si>
  <si>
    <t>Montáž ostatních zařízení ventilační mřížky do dveří nebo desek, průřezu přes 0,04 do 0,100 m2</t>
  </si>
  <si>
    <t>https://podminky.urs.cz/item/CS_URS_2024_01/751398032</t>
  </si>
  <si>
    <t>42972103</t>
  </si>
  <si>
    <t>mřížka větrací do dřeva kovová 60x800mm</t>
  </si>
  <si>
    <t>-1743417105</t>
  </si>
  <si>
    <t>751398041</t>
  </si>
  <si>
    <t>Montáž protidešťové žaluzie nebo žaluziové klapky na kruhové potrubí D do 300 mm</t>
  </si>
  <si>
    <t>-530100186</t>
  </si>
  <si>
    <t>Montáž ostatních zařízení protidešťové žaluzie nebo žaluziové klapky na kruhové potrubí, průměru do 300 mm</t>
  </si>
  <si>
    <t>https://podminky.urs.cz/item/CS_URS_2024_01/751398041</t>
  </si>
  <si>
    <t>42981300</t>
  </si>
  <si>
    <t>klapka kruhová regulační Pz D 100mm</t>
  </si>
  <si>
    <t>-269682930</t>
  </si>
  <si>
    <t>42972902</t>
  </si>
  <si>
    <t>žaluzie protidešťová plastová s pevnými lamelami, pro potrubí D 200mm</t>
  </si>
  <si>
    <t>-1574450154</t>
  </si>
  <si>
    <t>751510041</t>
  </si>
  <si>
    <t>Vzduchotechnické potrubí z pozinkovaného plechu kruhové spirálně vinutá trouba bez příruby D do 100 mm</t>
  </si>
  <si>
    <t>-200691941</t>
  </si>
  <si>
    <t>Vzduchotechnické potrubí z pozinkovaného plechu kruhové, trouba spirálně vinutá bez příruby, průměru do 100 mm</t>
  </si>
  <si>
    <t>https://podminky.urs.cz/item/CS_URS_2024_01/751510041</t>
  </si>
  <si>
    <t>751510042</t>
  </si>
  <si>
    <t>Vzduchotechnické potrubí z pozinkovaného plechu kruhové spirálně vinutá trouba bez příruby D přes 100 do 200 mm</t>
  </si>
  <si>
    <t>1326661924</t>
  </si>
  <si>
    <t>Vzduchotechnické potrubí z pozinkovaného plechu kruhové, trouba spirálně vinutá bez příruby, průměru přes 100 do 200 mm</t>
  </si>
  <si>
    <t>https://podminky.urs.cz/item/CS_URS_2024_01/751510042</t>
  </si>
  <si>
    <t>751514776</t>
  </si>
  <si>
    <t>Montáž protidešťové stříšky nebo výfukové hlavice do plechového potrubí kruhové bez příruby D přes 100 do 200 mm</t>
  </si>
  <si>
    <t>-1708956364</t>
  </si>
  <si>
    <t>Montáž protidešťové stříšky nebo výfukové hlavice do plechového potrubí kruhové bez příruby, průměru přes 100 do 200 mm</t>
  </si>
  <si>
    <t>https://podminky.urs.cz/item/CS_URS_2024_01/751514776</t>
  </si>
  <si>
    <t>42974007</t>
  </si>
  <si>
    <t>stříška protidešťová s lemem Pz D 200mm</t>
  </si>
  <si>
    <t>-1596260603</t>
  </si>
  <si>
    <t>751611120</t>
  </si>
  <si>
    <t>Montáž centrální vzduchotechnické jednotky s rekuperací tepla podstropní s výměnou vzduchu přes 300 do 500 m3/h</t>
  </si>
  <si>
    <t>-1307976302</t>
  </si>
  <si>
    <t>Montáž vzduchotechnické jednotky s rekuperací tepla centrální podstropní s výměnou vzduchu přes 300 do 500 m3/h</t>
  </si>
  <si>
    <t>https://podminky.urs.cz/item/CS_URS_2024_01/751611120</t>
  </si>
  <si>
    <t>42944029</t>
  </si>
  <si>
    <t>jednotka VZT podstropní s rekuperací tepla a ovládací jednotkou do 500m3/hod</t>
  </si>
  <si>
    <t>-283222194</t>
  </si>
  <si>
    <t>HZS2491</t>
  </si>
  <si>
    <t>Hodinová zúčtovací sazba dělník zednických výpomocí</t>
  </si>
  <si>
    <t>-755100109</t>
  </si>
  <si>
    <t>Hodinové zúčtovací sazby profesí PSV zednické výpomoci a pomocné práce PSV dělník zednických výpomocí</t>
  </si>
  <si>
    <t>https://podminky.urs.cz/item/CS_URS_2024_01/HZS2491</t>
  </si>
  <si>
    <t>20" stavební výpomoce</t>
  </si>
  <si>
    <t>HZS3212</t>
  </si>
  <si>
    <t>Hodinová zúčtovací sazba montér vzduchotechniky a chlazení odborný</t>
  </si>
  <si>
    <t>-648128997</t>
  </si>
  <si>
    <t>Hodinové zúčtovací sazby montáží technologických zařízení na stavebních objektech montér vzduchotechniky odborný</t>
  </si>
  <si>
    <t>https://podminky.urs.cz/item/CS_URS_2024_01/HZS3212</t>
  </si>
  <si>
    <t>8 "Zprovoznění a vyregulování systému</t>
  </si>
  <si>
    <t>40 - UT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</si>
  <si>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</si>
  <si>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</si>
  <si>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</si>
  <si>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</si>
  <si>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</si>
  <si>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858758339</t>
  </si>
  <si>
    <t>Montáž izolace tepelné potrubí a ohybů tvarovkami nebo deskami potrubními pouzdry návlekovými izolačními hadicemi potrubí a ohybů</t>
  </si>
  <si>
    <t>https://podminky.urs.cz/item/CS_URS_2024_01/713463411</t>
  </si>
  <si>
    <t>63154531</t>
  </si>
  <si>
    <t>pouzdro izolační potrubní z minerální vlny s Al fólií max. 250/100°C 28/30mm</t>
  </si>
  <si>
    <t>-273501856</t>
  </si>
  <si>
    <t>80*1,05 "Přepočtené koeficientem množství</t>
  </si>
  <si>
    <t>749286385</t>
  </si>
  <si>
    <t>274533706</t>
  </si>
  <si>
    <t>-1471147403</t>
  </si>
  <si>
    <t>733</t>
  </si>
  <si>
    <t>Ústřední vytápění - rozvodné potrubí</t>
  </si>
  <si>
    <t>733223105</t>
  </si>
  <si>
    <t>Potrubí měděné tvrdé spojované měkkým pájením D 28x1,5 mm</t>
  </si>
  <si>
    <t>-749043090</t>
  </si>
  <si>
    <t>Potrubí z trubek měděných tvrdých spojovaných měkkým pájením Ø 28/1,5</t>
  </si>
  <si>
    <t>https://podminky.urs.cz/item/CS_URS_2024_01/733223105</t>
  </si>
  <si>
    <t>733291101</t>
  </si>
  <si>
    <t>Zkouška těsnosti potrubí měděné D do 35x1,5</t>
  </si>
  <si>
    <t>-1351504503</t>
  </si>
  <si>
    <t>Zkoušky těsnosti potrubí z trubek měděných Ø do 35/1,5</t>
  </si>
  <si>
    <t>https://podminky.urs.cz/item/CS_URS_2024_01/733291101</t>
  </si>
  <si>
    <t>733322302</t>
  </si>
  <si>
    <t>Potrubí plastové vícevrstvé PE-Xc/Al/PE-Xc spojované lisováním PN 16 do 80°C D 20x2,3 mm</t>
  </si>
  <si>
    <t>-691075830</t>
  </si>
  <si>
    <t>Potrubí z trubek plastových z vícevrstvého polyethylenu (PE-Xc/Al/PE-Xc) spojovaných lisováním PN 10 do 80°C D 20/2,3</t>
  </si>
  <si>
    <t>https://podminky.urs.cz/item/CS_URS_2024_01/733322302</t>
  </si>
  <si>
    <t>733391101</t>
  </si>
  <si>
    <t>Zkouška těsnosti potrubí plastové D do 32x3,0</t>
  </si>
  <si>
    <t>-1529098638</t>
  </si>
  <si>
    <t>Zkoušky těsnosti potrubí z trubek plastových Ø do 32/3,0</t>
  </si>
  <si>
    <t>https://podminky.urs.cz/item/CS_URS_2024_01/733391101</t>
  </si>
  <si>
    <t>120+590</t>
  </si>
  <si>
    <t>733811211</t>
  </si>
  <si>
    <t>Ochrana potrubí ústředního vytápění termoizolačními trubicemi z PE tl do 6 mm DN do 22 mm</t>
  </si>
  <si>
    <t>1486982588</t>
  </si>
  <si>
    <t>Ochrana potrubí termoizolačními trubicemi z pěnového polyetylenu PE přilepenými v příčných a podélných spojích, tloušťky izolace do 6 mm, vnitřního průměru izolace DN do 22 mm</t>
  </si>
  <si>
    <t>https://podminky.urs.cz/item/CS_URS_2024_01/733811211</t>
  </si>
  <si>
    <t>998733201</t>
  </si>
  <si>
    <t>Přesun hmot procentní pro rozvody potrubí v objektech v do 6 m</t>
  </si>
  <si>
    <t>-1507626960</t>
  </si>
  <si>
    <t>Přesun hmot pro rozvody potrubí stanovený procentní sazbou z ceny vodorovná dopravní vzdálenost do 50 m základní v objektech výšky do 6 m</t>
  </si>
  <si>
    <t>https://podminky.urs.cz/item/CS_URS_2024_01/998733201</t>
  </si>
  <si>
    <t>734</t>
  </si>
  <si>
    <t>Ústřední vytápění - armatury</t>
  </si>
  <si>
    <t>734292715</t>
  </si>
  <si>
    <t>Kohout kulový přímý G 1 PN 42 do 185°C vnitřní závit</t>
  </si>
  <si>
    <t>-901533442</t>
  </si>
  <si>
    <t>Ostatní armatury kulové kohouty PN 42 do 185°C přímé vnitřní závit G 1</t>
  </si>
  <si>
    <t>https://podminky.urs.cz/item/CS_URS_2024_01/734292715</t>
  </si>
  <si>
    <t>734295021</t>
  </si>
  <si>
    <t>Směšovací ventil otopných a chladicích systémů závitový třícestný G 3/4" se servomotorem</t>
  </si>
  <si>
    <t>-880253314</t>
  </si>
  <si>
    <t>Směšovací armatury otopných a chladících systémů ventily závitové PN 10 T= 120°C třícestné se servomotorem G 3/4</t>
  </si>
  <si>
    <t>https://podminky.urs.cz/item/CS_URS_2024_01/734295021</t>
  </si>
  <si>
    <t>998734201</t>
  </si>
  <si>
    <t>Přesun hmot procentní pro armatury v objektech v do 6 m</t>
  </si>
  <si>
    <t>1308912615</t>
  </si>
  <si>
    <t>Přesun hmot pro armatury stanovený procentní sazbou (%) z ceny vodorovná dopravní vzdálenost do 50 m základní v objektech výšky do 6 m</t>
  </si>
  <si>
    <t>https://podminky.urs.cz/item/CS_URS_2024_01/998734201</t>
  </si>
  <si>
    <t>735</t>
  </si>
  <si>
    <t>Ústřední vytápění - otopná tělesa</t>
  </si>
  <si>
    <t>735511008</t>
  </si>
  <si>
    <t>Podlahové vytápění - systémová deska s kombinovanou tepelnou a kročejovou izolací celkové výšky 50 až 53 mm</t>
  </si>
  <si>
    <t>588798658</t>
  </si>
  <si>
    <t>Trubkové teplovodní podlahové vytápění rozvod v systémové desce systémová deska s tepelnou izolací, výšky 50 až 53 mm</t>
  </si>
  <si>
    <t>https://podminky.urs.cz/item/CS_URS_2024_01/735511008</t>
  </si>
  <si>
    <t>9,8+6+1,3+11,2+2,4+3+2,7+9,8+16,3+16+16</t>
  </si>
  <si>
    <t>735511010</t>
  </si>
  <si>
    <t>Podlahové vytápění - rozvodné potrubí polyethylen PE-Xa 17x2,0 mm pro systémovou desku rozteč 150 mm</t>
  </si>
  <si>
    <t>1195556396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</si>
  <si>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</si>
  <si>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</si>
  <si>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735511039</t>
  </si>
  <si>
    <t>Podlahové vytápění - uchycovací klip potrubí ke kari síti</t>
  </si>
  <si>
    <t>1356056018</t>
  </si>
  <si>
    <t>Trubkové teplovodní podlahové vytápění rozvod s přichycením ke kari síti kari síť uchycovací klipy</t>
  </si>
  <si>
    <t>https://podminky.urs.cz/item/CS_URS_2024_01/735511039</t>
  </si>
  <si>
    <t>735511061</t>
  </si>
  <si>
    <t>Podlahové vytápění - krycí a separační PE fólie</t>
  </si>
  <si>
    <t>-1270625091</t>
  </si>
  <si>
    <t>Trubkové teplovodní podlahové vytápění doplňkové prvky krycí PE fólie</t>
  </si>
  <si>
    <t>https://podminky.urs.cz/item/CS_URS_2024_01/735511061</t>
  </si>
  <si>
    <t>735511062</t>
  </si>
  <si>
    <t>Podlahové vytápění - obvodový dilatační pás samolepící s folií</t>
  </si>
  <si>
    <t>1174397356</t>
  </si>
  <si>
    <t>Trubkové teplovodní podlahové vytápění doplňkové prvky okrajový izolační pruh</t>
  </si>
  <si>
    <t>https://podminky.urs.cz/item/CS_URS_2024_01/735511062</t>
  </si>
  <si>
    <t>7,16*2+1,5*2</t>
  </si>
  <si>
    <t>4*2+1,7*2</t>
  </si>
  <si>
    <t>1,95*2+0,85*2</t>
  </si>
  <si>
    <t>9,65*2+7,3*2+4,55+3,3</t>
  </si>
  <si>
    <t>3,85*2+2,95*2+2,2*2</t>
  </si>
  <si>
    <t>6*2+2,7*2</t>
  </si>
  <si>
    <t>2,7*2+1,05*2</t>
  </si>
  <si>
    <t>2,25*2+1,5*2</t>
  </si>
  <si>
    <t>1,5*2+1,25*2</t>
  </si>
  <si>
    <t>1,5*2+0,9*2</t>
  </si>
  <si>
    <t>735511063</t>
  </si>
  <si>
    <t>Podlahové vytápění - ochranná trubka potrubí podlahového topení</t>
  </si>
  <si>
    <t>1425482560</t>
  </si>
  <si>
    <t>Trubkové teplovodní podlahové vytápění doplňkové prvky ochranná trubka</t>
  </si>
  <si>
    <t>https://podminky.urs.cz/item/CS_URS_2024_01/735511063</t>
  </si>
  <si>
    <t>735511102</t>
  </si>
  <si>
    <t>Podlahové vytápění - skříň podomítková pro rozdělovač s 4-7 okruhy</t>
  </si>
  <si>
    <t>276765205</t>
  </si>
  <si>
    <t>Trubkové teplovodní podlahové vytápění skříně rozdělovače pod omítku, pro rozdělovač s počtem okruhů 4-7</t>
  </si>
  <si>
    <t>https://podminky.urs.cz/item/CS_URS_2024_01/735511102</t>
  </si>
  <si>
    <t>735511138</t>
  </si>
  <si>
    <t>Podlahové vytápění - svěrné šroubení se závitem EK 3/4" pro připojení potrubí 17x2,0 mm na rozdělovač</t>
  </si>
  <si>
    <t>380757651</t>
  </si>
  <si>
    <t>Trubkové teplovodní podlahové vytápění připojovací šroubení rozdělovače, potrubí 17x2,0 mm</t>
  </si>
  <si>
    <t>https://podminky.urs.cz/item/CS_URS_2024_01/735511138</t>
  </si>
  <si>
    <t>735511142</t>
  </si>
  <si>
    <t>Podlahové vytápění - prostorový termostat programovatelný týdenní</t>
  </si>
  <si>
    <t>-1520342114</t>
  </si>
  <si>
    <t>Trubkové teplovodní podlahové vytápění regulační zařízení prostorový termostat programovatelný</t>
  </si>
  <si>
    <t>https://podminky.urs.cz/item/CS_URS_2024_01/735511142</t>
  </si>
  <si>
    <t>735511143</t>
  </si>
  <si>
    <t>Podlahové vytápění - elektrotermická hlavice (termopohon)</t>
  </si>
  <si>
    <t>-1559801016</t>
  </si>
  <si>
    <t>Trubkové teplovodní podlahové vytápění regulační zařízení elektrotermická hlavice</t>
  </si>
  <si>
    <t>https://podminky.urs.cz/item/CS_URS_2024_01/735511143</t>
  </si>
  <si>
    <t>735511156</t>
  </si>
  <si>
    <t>Podlahové vytápění - rozdělovač mosazný s automatickou regulací průtoku sedmiokruhový</t>
  </si>
  <si>
    <t>-936032609</t>
  </si>
  <si>
    <t>Trubkové teplovodní podlahové vytápění rozdělovače mosazné s automatickou regulací průtoku sedmiokruhové</t>
  </si>
  <si>
    <t>https://podminky.urs.cz/item/CS_URS_2024_01/735511156</t>
  </si>
  <si>
    <t>998735201</t>
  </si>
  <si>
    <t>Přesun hmot procentní pro otopná tělesa v objektech v do 6 m</t>
  </si>
  <si>
    <t>787264089</t>
  </si>
  <si>
    <t>Přesun hmot pro otopná tělesa stanovený procentní sazbou (%) z ceny vodorovná dopravní vzdálenost do 50 m základní v objektech výšky do 6 m</t>
  </si>
  <si>
    <t>https://podminky.urs.cz/item/CS_URS_2024_01/998735201</t>
  </si>
  <si>
    <t>HZS2222</t>
  </si>
  <si>
    <t>Hodinová zúčtovací sazba topenář odborný</t>
  </si>
  <si>
    <t>105097385</t>
  </si>
  <si>
    <t>Hodinové zúčtovací sazby profesí PSV provádění stavebních instalací topenář odborný</t>
  </si>
  <si>
    <t>https://podminky.urs.cz/item/CS_URS_2024_01/HZS2222</t>
  </si>
  <si>
    <t>5" napojení na stávající rozvod CZT</t>
  </si>
  <si>
    <t>16 "Topná zkouška a vyregulování systému</t>
  </si>
  <si>
    <t>-604031741</t>
  </si>
  <si>
    <t>20 "Stavební výpomoce</t>
  </si>
  <si>
    <t>50 - Elektroinstalace</t>
  </si>
  <si>
    <t>HSV - Elektroinstalace</t>
  </si>
  <si>
    <t xml:space="preserve">    001 - zemní vedení</t>
  </si>
  <si>
    <t xml:space="preserve">    002 - čerpadla</t>
  </si>
  <si>
    <t xml:space="preserve">    003 - Vnitřní instalace</t>
  </si>
  <si>
    <t xml:space="preserve">    004 - Rozvodnice</t>
  </si>
  <si>
    <t xml:space="preserve">    741 - Elektroinstalace - silnoproud</t>
  </si>
  <si>
    <t xml:space="preserve">    741-1 - FVE</t>
  </si>
  <si>
    <t>46-M - Zemní práce při extr.mont.pracích</t>
  </si>
  <si>
    <t>001</t>
  </si>
  <si>
    <t>zemní vedení</t>
  </si>
  <si>
    <t>998225111</t>
  </si>
  <si>
    <t>Přesun hmot pro pozemní komunikace s krytem z kamene, monolitickým betonovým nebo živičným</t>
  </si>
  <si>
    <t>-1626123315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</si>
  <si>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</si>
  <si>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</si>
  <si>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998225194</t>
  </si>
  <si>
    <t>Příplatek k přesunu hmot pro pozemní komunikace s krytem z kamene, živičným, betonovým do 5000 m</t>
  </si>
  <si>
    <t>-755692294</t>
  </si>
  <si>
    <t>Přesun hmot pro komunikace s krytem z kameniva, monolitickým betonovým nebo živičným Příplatek k ceně za zvětšený přesun přes vymezenou vodorovnou dopravní vzdálenost do 5000 m</t>
  </si>
  <si>
    <t>https://podminky.urs.cz/item/CS_URS_2024_01/998225194</t>
  </si>
  <si>
    <t>210220020</t>
  </si>
  <si>
    <t>Montáž uzemňovacího vedení vodičů FeZn pomocí svorek v zemi páskou do 120 mm2 ve městské zástavbě</t>
  </si>
  <si>
    <t>863984131</t>
  </si>
  <si>
    <t>Montáž uzemňovacího vedení s upevněním, propojením a připojením pomocí svorek v zemi s izolací spojů vodičů FeZn páskou průřezu do 120 mm2 v městské zástavbě</t>
  </si>
  <si>
    <t>https://podminky.urs.cz/item/CS_URS_2024_01/210220020</t>
  </si>
  <si>
    <t>35442062</t>
  </si>
  <si>
    <t>pás zemnící 30x4mm FeZn</t>
  </si>
  <si>
    <t>kg</t>
  </si>
  <si>
    <t>307536918</t>
  </si>
  <si>
    <t>460030011</t>
  </si>
  <si>
    <t>Sejmutí drnu při elektromontážích jakékoliv tloušťky</t>
  </si>
  <si>
    <t>998961054</t>
  </si>
  <si>
    <t>Přípravné terénní práce sejmutí drnu včetně nařezání a uložení na hromady na vzdálenost do 50 m nebo naložení na dopravní prostředek jakékoliv tloušťky</t>
  </si>
  <si>
    <t>https://podminky.urs.cz/item/CS_URS_2024_01/460030011</t>
  </si>
  <si>
    <t>460030015</t>
  </si>
  <si>
    <t>Odstranění travnatého porostu, kosení a shrabávání trávy při elektromontážích</t>
  </si>
  <si>
    <t>-1084107472</t>
  </si>
  <si>
    <t>Přípravné terénní práce odstranění travnatého porostu kosení a shrabávání trávy</t>
  </si>
  <si>
    <t>https://podminky.urs.cz/item/CS_URS_2024_01/460030015</t>
  </si>
  <si>
    <t>741110043</t>
  </si>
  <si>
    <t>Montáž trubka plastová ohebná D přes 35 mm uložená pevně</t>
  </si>
  <si>
    <t>1780529433</t>
  </si>
  <si>
    <t>Montáž trubek elektroinstalačních s nasunutím nebo našroubováním do krabic plastových ohebných, uložených pevně, vnější Ø přes 35 mm</t>
  </si>
  <si>
    <t>https://podminky.urs.cz/item/CS_URS_2024_01/741110043</t>
  </si>
  <si>
    <t>34571350</t>
  </si>
  <si>
    <t>trubka elektroinstalační ohebná dvouplášťová korugovaná (chránička) D 32/40mm, HDPE+LDPE</t>
  </si>
  <si>
    <t>-558577795</t>
  </si>
  <si>
    <t>741128022</t>
  </si>
  <si>
    <t>Příplatek k montáži kabelů za zatažení vodiče a kabelu do 2,00 kg</t>
  </si>
  <si>
    <t>-1179682290</t>
  </si>
  <si>
    <t>Ostatní práce při montáži vodičů a kabelů Příplatek k cenám montáže vodičů a kabelů za zatahování vodičů a kabelů do tvárnicových tras s komorami nebo do kolektorů, hmotnosti do 2 kg</t>
  </si>
  <si>
    <t>https://podminky.urs.cz/item/CS_URS_2024_01/741128022</t>
  </si>
  <si>
    <t>460161172</t>
  </si>
  <si>
    <t>Hloubení kabelových rýh ručně š 35 cm hl 80 cm v hornině tř I skupiny 3</t>
  </si>
  <si>
    <t>-1594028395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</si>
  <si>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 skupiny 3</t>
  </si>
  <si>
    <t>https://podminky.urs.cz/item/CS_URS_2024_01/460161172</t>
  </si>
  <si>
    <t>460431182</t>
  </si>
  <si>
    <t>Zásyp kabelových rýh ručně se zhutněním š 35 cm hl 80 cm z horniny tř I skupiny 3</t>
  </si>
  <si>
    <t>1754500927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</si>
  <si>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</si>
  <si>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https://podminky.urs.cz/item/CS_URS_2024_01/460431182</t>
  </si>
  <si>
    <t>002</t>
  </si>
  <si>
    <t>čerpadla</t>
  </si>
  <si>
    <t>210290742</t>
  </si>
  <si>
    <t>Montáž zpětná elektromotorů do 3 kW s přenesením do vzdálenosti 5 m bez zapojení</t>
  </si>
  <si>
    <t>1463683772</t>
  </si>
  <si>
    <t>Zpětná montáž motorických spotřebičů s usazením a upevněním na stávající nosnou konstrukci nebo podklad, vyrovnání řemene a vyvážení, bez zapojení elektromotorů (s přenesením do 5 m) do 3 kW</t>
  </si>
  <si>
    <t>https://podminky.urs.cz/item/CS_URS_2024_01/210290742</t>
  </si>
  <si>
    <t>741130021</t>
  </si>
  <si>
    <t>Ukončení vodič izolovaný do 2,5 mm2 na svorkovnici</t>
  </si>
  <si>
    <t>-2130374996</t>
  </si>
  <si>
    <t>Ukončení vodičů izolovaných s označením a zapojením na svorkovnici s otevřením a uzavřením krytu, průřezu žíly do 2,5 mm2</t>
  </si>
  <si>
    <t>https://podminky.urs.cz/item/CS_URS_2024_01/741130021</t>
  </si>
  <si>
    <t>003</t>
  </si>
  <si>
    <t>Vnitřní instalace</t>
  </si>
  <si>
    <t>741110512</t>
  </si>
  <si>
    <t>Montáž lišta a kanálek vkládací šířky přes 60 do 120 mm s víčkem</t>
  </si>
  <si>
    <t>-471084300</t>
  </si>
  <si>
    <t>Montáž lišt a kanálků elektroinstalačních se spojkami, ohyby a rohy a s nasunutím do krabic vkládacích s víčkem, šířky do přes 60 do 120 mm</t>
  </si>
  <si>
    <t>https://podminky.urs.cz/item/CS_URS_2024_01/741110512</t>
  </si>
  <si>
    <t>34571215</t>
  </si>
  <si>
    <t>kanál elektroinstalační hranatý PVC 80x40mm</t>
  </si>
  <si>
    <t>-553026313</t>
  </si>
  <si>
    <t>20*1,05 "Přepočtené koeficientem množství</t>
  </si>
  <si>
    <t>741111002</t>
  </si>
  <si>
    <t>Montáž podlahových kanálů - krabice s vývody</t>
  </si>
  <si>
    <t>228701170</t>
  </si>
  <si>
    <t>Montáž systému podlahových kanálů se spojkami, ohyby a rohy a s nasunutím do krabic krabic s vývody</t>
  </si>
  <si>
    <t>https://podminky.urs.cz/item/CS_URS_2024_01/741111002</t>
  </si>
  <si>
    <t>741112001</t>
  </si>
  <si>
    <t>Montáž krabice zapuštěná plastová kruhová</t>
  </si>
  <si>
    <t>-1076500609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</si>
  <si>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</si>
  <si>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https://podminky.urs.cz/item/CS_URS_2024_01/741112001</t>
  </si>
  <si>
    <t>34571457</t>
  </si>
  <si>
    <t>krabice pod omítku PVC odbočná kruhová D 70mm s víčkem</t>
  </si>
  <si>
    <t>1009995191</t>
  </si>
  <si>
    <t>741122011</t>
  </si>
  <si>
    <t>Montáž kabel Cu bez ukončení uložený pod omítku plný kulatý 2x1,5 až 2,5 mm2 (např. CYKY)</t>
  </si>
  <si>
    <t>435972650</t>
  </si>
  <si>
    <t>Montáž kabelů měděných bez ukončení uložených pod omítku plných kulatých (např. CYKY), počtu a průřezu žil 2x1,5 až 2,5 mm2</t>
  </si>
  <si>
    <t>https://podminky.urs.cz/item/CS_URS_2024_01/741122011</t>
  </si>
  <si>
    <t>34111005</t>
  </si>
  <si>
    <t>kabel instalační jádro Cu plné izolace PVC plášť PVC 450/750V (CYKY) 2x1,5mm2</t>
  </si>
  <si>
    <t>-686462256</t>
  </si>
  <si>
    <t>741122015</t>
  </si>
  <si>
    <t>Montáž kabel Cu bez ukončení uložený pod omítku plný kulatý 3x1,5 mm2 (např. CYKY)</t>
  </si>
  <si>
    <t>-376906814</t>
  </si>
  <si>
    <t>Montáž kabelů měděných bez ukončení uložených pod omítku plných kulatých (např. CYKY), počtu a průřezu žil 3x1,5 mm2</t>
  </si>
  <si>
    <t>https://podminky.urs.cz/item/CS_URS_2024_01/741122015</t>
  </si>
  <si>
    <t>34111030</t>
  </si>
  <si>
    <t>kabel instalační jádro Cu plné izolace PVC plášť PVC 450/750V (CYKY) 3x1,5mm2</t>
  </si>
  <si>
    <t>1279503505</t>
  </si>
  <si>
    <t>741122016</t>
  </si>
  <si>
    <t>Montáž kabel Cu bez ukončení uložený pod omítku plný kulatý 3x2,5 až 6 mm2 (např. CYKY)</t>
  </si>
  <si>
    <t>1039518886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</si>
  <si>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</si>
  <si>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</si>
  <si>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</si>
  <si>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</si>
  <si>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251643670</t>
  </si>
  <si>
    <t>741122031</t>
  </si>
  <si>
    <t>Montáž kabel Cu bez ukončení uložený pod omítku plný kulatý 5x1,5 až 2,5 mm2 (např. CYKY)</t>
  </si>
  <si>
    <t>-694452177</t>
  </si>
  <si>
    <t>Montáž kabelů měděných bez ukončení uložených pod omítku plných kulatých (např. CYKY), počtu a průřezu žil 5x1,5 až 2,5 mm2</t>
  </si>
  <si>
    <t>https://podminky.urs.cz/item/CS_URS_2024_01/741122031</t>
  </si>
  <si>
    <t>34111090</t>
  </si>
  <si>
    <t>kabel instalační jádro Cu plné izolace PVC plášť PVC 450/750V (CYKY) 5x1,5mm2</t>
  </si>
  <si>
    <t>1504557216</t>
  </si>
  <si>
    <t>34111094</t>
  </si>
  <si>
    <t>kabel instalační jádro Cu plné izolace PVC plášť PVC 450/750V (CYKY) 5x2,5mm2</t>
  </si>
  <si>
    <t>2033733916</t>
  </si>
  <si>
    <t>741122041</t>
  </si>
  <si>
    <t>Montáž kabel Cu bez ukončení uložený pod omítku plný kulatý 7x1,5 až 2,5 mm2 (např. CYKY)</t>
  </si>
  <si>
    <t>928051322</t>
  </si>
  <si>
    <t>Montáž kabelů měděných bez ukončení uložených pod omítku plných kulatých (např. CYKY), počtu a průřezu žil 7x1,5 až 2,5 mm2</t>
  </si>
  <si>
    <t>https://podminky.urs.cz/item/CS_URS_2024_01/741122041</t>
  </si>
  <si>
    <t>34111110</t>
  </si>
  <si>
    <t>kabel instalační jádro Cu plné izolace PVC plášť PVC 450/750V (CYKY) 7x1,5mm2</t>
  </si>
  <si>
    <t>1154164021</t>
  </si>
  <si>
    <t>741122232</t>
  </si>
  <si>
    <t>Montáž kabel Cu plný kulatý žíla 5x4 až 6 mm2 uložený volně (např. CYKY)</t>
  </si>
  <si>
    <t>1166622034</t>
  </si>
  <si>
    <t>Montáž kabelů měděných bez ukončení uložených volně nebo v liště plných kulatých (např. CYKY) počtu a průřezu žil 5x4 až 6 mm2</t>
  </si>
  <si>
    <t>https://podminky.urs.cz/item/CS_URS_2024_01/741122232</t>
  </si>
  <si>
    <t>34111586</t>
  </si>
  <si>
    <t>kabel silový oheň retardující bezhalogenový s funkčností při požáru 180min a P60-R reakce na oheň B2cas1d1a1 jádro Cu 0,6/1kV (1-CSKH-V) 5x4mm2</t>
  </si>
  <si>
    <t>-1534920994</t>
  </si>
  <si>
    <t>741311003</t>
  </si>
  <si>
    <t>Montáž čidlo pohybu vestavné se zapojením vodičů</t>
  </si>
  <si>
    <t>-1486187242</t>
  </si>
  <si>
    <t>Montáž spínačů speciálních se zapojením vodičů čidla pohybu vestavného</t>
  </si>
  <si>
    <t>https://podminky.urs.cz/item/CS_URS_2024_01/741311003</t>
  </si>
  <si>
    <t>741311004</t>
  </si>
  <si>
    <t>Montáž čidlo pohybu nástěnné se zapojením vodičů</t>
  </si>
  <si>
    <t>-1820466904</t>
  </si>
  <si>
    <t>Montáž spínačů speciálních se zapojením vodičů čidla pohybu nástěnného</t>
  </si>
  <si>
    <t>https://podminky.urs.cz/item/CS_URS_2024_01/741311004</t>
  </si>
  <si>
    <t>1102487</t>
  </si>
  <si>
    <t>Vestavný přijímač - čidlo P8 R 4 DLA N přijímač DALI</t>
  </si>
  <si>
    <t>783506545</t>
  </si>
  <si>
    <t xml:space="preserve">Vestavný přijímač 
</t>
  </si>
  <si>
    <t>1101066</t>
  </si>
  <si>
    <t>Regulační snímač osvětlení a pohybu - P8 LR W</t>
  </si>
  <si>
    <t>-1189626589</t>
  </si>
  <si>
    <t xml:space="preserve">Regulační snímač osvětlení a pohybu 
</t>
  </si>
  <si>
    <t>40461016</t>
  </si>
  <si>
    <t>detektor pohybu stropní 360°</t>
  </si>
  <si>
    <t>332296619</t>
  </si>
  <si>
    <t>1041546</t>
  </si>
  <si>
    <t xml:space="preserve">Roletový vestavný přijímač  - P8 R R I</t>
  </si>
  <si>
    <t>-1082119170</t>
  </si>
  <si>
    <t xml:space="preserve">Roletový vestavný přijímač 
</t>
  </si>
  <si>
    <t>40461005</t>
  </si>
  <si>
    <t>čidlo oxidu uhličitého CO2 IP30</t>
  </si>
  <si>
    <t>-1771355518</t>
  </si>
  <si>
    <t>1041476</t>
  </si>
  <si>
    <t>Nástěnný dvoukanálový vysílač, P8 T 2 Time/Element 03</t>
  </si>
  <si>
    <t>251009558</t>
  </si>
  <si>
    <t xml:space="preserve">Nástěnný dvoukanálový vysílač
</t>
  </si>
  <si>
    <t>1027668</t>
  </si>
  <si>
    <t>rámeček k vysílači 3901F-A00110 01_Rámeček</t>
  </si>
  <si>
    <t>1460576001</t>
  </si>
  <si>
    <t>rámeček k vysílači 
3901F-A00110 01_Rámeček</t>
  </si>
  <si>
    <t>1041545</t>
  </si>
  <si>
    <t>jednokanálový vestavný přijímač pod vypínač do krabice KU68, P8 R 1 I</t>
  </si>
  <si>
    <t>1848826428</t>
  </si>
  <si>
    <t xml:space="preserve">jednokanálový vestavný přijímač pod vypínač do krabice KU68
</t>
  </si>
  <si>
    <t>741313001</t>
  </si>
  <si>
    <t>Montáž zásuvka (polo)zapuštěná bezšroubové připojení 2P+PE se zapojením vodičů</t>
  </si>
  <si>
    <t>2012000977</t>
  </si>
  <si>
    <t>Montáž zásuvek domovních se zapojením vodičů bezšroubové připojení polozapuštěných nebo zapuštěných 10/16 A, provedení 2P + PE</t>
  </si>
  <si>
    <t>https://podminky.urs.cz/item/CS_URS_2024_01/741313001</t>
  </si>
  <si>
    <t>34555240</t>
  </si>
  <si>
    <t>přístroj zásuvky zápustné jednonásobné, krytka s clonkami, šroubové svorky</t>
  </si>
  <si>
    <t>-69665497</t>
  </si>
  <si>
    <t>741313004</t>
  </si>
  <si>
    <t>Montáž zásuvka (polo)zapuštěná bezšroubové připojení 2x(2P+PE) dvojnásobná šikmá se zapojením vodičů</t>
  </si>
  <si>
    <t>-861357743</t>
  </si>
  <si>
    <t>Montáž zásuvek domovních se zapojením vodičů bezšroubové připojení polozapuštěných nebo zapuštěných 10/16 A, provedení 2x (2P + PE) dvojnásobná šikmá</t>
  </si>
  <si>
    <t>https://podminky.urs.cz/item/CS_URS_2024_01/741313004</t>
  </si>
  <si>
    <t>34555242</t>
  </si>
  <si>
    <t>zásuvka zápustná dvojnásobná, šikmá, s clonkami, bezšroubové svorky</t>
  </si>
  <si>
    <t>-1545619104</t>
  </si>
  <si>
    <t>741370001</t>
  </si>
  <si>
    <t>Montáž svítidlo žárovkové bytové stropní přisazené 1 zdroj bez skla</t>
  </si>
  <si>
    <t>-692380782</t>
  </si>
  <si>
    <t>Montáž svítidel žárovkových se zapojením vodičů bytových nebo společenských místností stropních přisazených 1 zdroj bez skla</t>
  </si>
  <si>
    <t>https://podminky.urs.cz/item/CS_URS_2024_01/741370001</t>
  </si>
  <si>
    <t>741370031</t>
  </si>
  <si>
    <t>Montáž svítidlo žárovkové bytové nástěnné přisazené 1 zdroj bez skla</t>
  </si>
  <si>
    <t>-2064345705</t>
  </si>
  <si>
    <t>Montáž svítidel žárovkových se zapojením vodičů bytových nebo společenských místností nástěnných přisazených 1 zdroj bez skla</t>
  </si>
  <si>
    <t>https://podminky.urs.cz/item/CS_URS_2024_01/741370031</t>
  </si>
  <si>
    <t>741370034</t>
  </si>
  <si>
    <t>Montáž svítidlo žárovkové bytové nástěnné přisazené 2 zdroje nouzové</t>
  </si>
  <si>
    <t>-632682351</t>
  </si>
  <si>
    <t>Montáž svítidel žárovkových se zapojením vodičů bytových nebo společenských místností nástěnných přisazených 2 zdroje nouzové</t>
  </si>
  <si>
    <t>https://podminky.urs.cz/item/CS_URS_2024_01/741370034</t>
  </si>
  <si>
    <t>svítidlo A</t>
  </si>
  <si>
    <t xml:space="preserve">Svítidlo LED typu A,  Svítidlo stropní, 21W, barva světla 830 </t>
  </si>
  <si>
    <t>-1615028411</t>
  </si>
  <si>
    <t xml:space="preserve">Svítidlo LED typu A
– Svítidlo stropní, 21W, barva světla 830 </t>
  </si>
  <si>
    <t>Svítidlo B</t>
  </si>
  <si>
    <t>Svítidlo LED typ B s nouzovým zdrojem min 1 hod</t>
  </si>
  <si>
    <t>-1490092621</t>
  </si>
  <si>
    <t xml:space="preserve">Svítidlo LED typ B s nouzovým zdrojem min 1 hod
– svítidlo stropní 34 W, DALI , s nouzovým zdrojem 1h,  IP 20, barva světla 840</t>
  </si>
  <si>
    <t>Svítidlo C</t>
  </si>
  <si>
    <t>Svítidlo LED typ C</t>
  </si>
  <si>
    <t>2030728366</t>
  </si>
  <si>
    <t xml:space="preserve">Svítidlo LED typ C
– svítidlo stropní 26W, DALI, IP 20,  barva světla 840</t>
  </si>
  <si>
    <t>Svítidlo D</t>
  </si>
  <si>
    <t>Svítidlo LED typ D s čidlem PIR</t>
  </si>
  <si>
    <t>1304822391</t>
  </si>
  <si>
    <t>Svítidlo LED typ D s čidlem PIR
– svítidlo nástěnné 20W, barva světla 840, senzor PIR</t>
  </si>
  <si>
    <t>742360151</t>
  </si>
  <si>
    <t>Montáž tlačítka nouzového volání</t>
  </si>
  <si>
    <t>-208992000</t>
  </si>
  <si>
    <t>Montáž systému pacient-sestra signalizačních prvků tlačítka nouzového volání</t>
  </si>
  <si>
    <t>https://podminky.urs.cz/item/CS_URS_2024_01/742360151</t>
  </si>
  <si>
    <t>34535038</t>
  </si>
  <si>
    <t>ovládač nástěnný tlačítkový zapínací, řazení 1/0S, 1/0So, Al, IP66, šroubové svorky</t>
  </si>
  <si>
    <t>1025431297</t>
  </si>
  <si>
    <t>004</t>
  </si>
  <si>
    <t>Rozvodnice</t>
  </si>
  <si>
    <t>741210573</t>
  </si>
  <si>
    <t>Montáž rozváděčů pro dozorny a velíny - skříň nástěnná</t>
  </si>
  <si>
    <t>-1053941054</t>
  </si>
  <si>
    <t>Montáž rozváděčů pro dozorny a velíny bez zapojení vodičů skříní nástěnných</t>
  </si>
  <si>
    <t>https://podminky.urs.cz/item/CS_URS_2024_01/741210573</t>
  </si>
  <si>
    <t>35711044</t>
  </si>
  <si>
    <t>rozvodnice zapuštěná, plné dveře plechové, IP30, 60 modulárních jednotek vč. N/pE</t>
  </si>
  <si>
    <t>2097287440</t>
  </si>
  <si>
    <t>741320105</t>
  </si>
  <si>
    <t>Montáž jističů jednopólových nn do 25 A ve skříni se zapojením vodičů</t>
  </si>
  <si>
    <t>-1542439075</t>
  </si>
  <si>
    <t>Montáž jističů se zapojením vodičů jednopólových nn do 25 A ve skříni</t>
  </si>
  <si>
    <t>https://podminky.urs.cz/item/CS_URS_2024_01/741320105</t>
  </si>
  <si>
    <t>35822109</t>
  </si>
  <si>
    <t>jistič 1pólový-charakteristika B 10A</t>
  </si>
  <si>
    <t>1719964029</t>
  </si>
  <si>
    <t>35822111</t>
  </si>
  <si>
    <t>jistič 1-pólový 16 A vypínací charakteristika B vypínací schopnost 10 kA</t>
  </si>
  <si>
    <t>1500781595</t>
  </si>
  <si>
    <t>35822105</t>
  </si>
  <si>
    <t>jistič 1-pólový 2 A vypínací charakteristika B vypínací schopnost 10 kA</t>
  </si>
  <si>
    <t>-419386218</t>
  </si>
  <si>
    <t>741320165</t>
  </si>
  <si>
    <t>Montáž jističů třípólových nn do 25 A ve skříni se zapojením vodičů</t>
  </si>
  <si>
    <t>604734777</t>
  </si>
  <si>
    <t>Montáž jističů se zapojením vodičů třípólových nn do 25 A ve skříni</t>
  </si>
  <si>
    <t>https://podminky.urs.cz/item/CS_URS_2024_01/741320165</t>
  </si>
  <si>
    <t>35822401</t>
  </si>
  <si>
    <t>jistič 3-pólový 16 A vypínací charakteristika B vypínací schopnost 10 kA</t>
  </si>
  <si>
    <t>-1450265551</t>
  </si>
  <si>
    <t>35822402</t>
  </si>
  <si>
    <t>jistič 3-pólový 20 A vypínací charakteristika B vypínací schopnost 10 kA</t>
  </si>
  <si>
    <t>1082932603</t>
  </si>
  <si>
    <t>35822404</t>
  </si>
  <si>
    <t>jistič 3-pólový 32 A vypínací charakteristika B vypínací schopnost 10 kA</t>
  </si>
  <si>
    <t>-1884090728</t>
  </si>
  <si>
    <t>1240901</t>
  </si>
  <si>
    <t>MOTOROVY SPOUSTEC TVS 2,5-4A GZ1E08</t>
  </si>
  <si>
    <t>-1502102476</t>
  </si>
  <si>
    <t>741321003</t>
  </si>
  <si>
    <t>Montáž proudových chráničů dvoupólových nn do 25 A ve skříni se zapojením vodičů</t>
  </si>
  <si>
    <t>2115344825</t>
  </si>
  <si>
    <t>Montáž proudových chráničů se zapojením vodičů dvoupólových nn do 25 A ve skříni</t>
  </si>
  <si>
    <t>https://podminky.urs.cz/item/CS_URS_2024_01/741321003</t>
  </si>
  <si>
    <t>35829023</t>
  </si>
  <si>
    <t>chránič proudový 1+N pólový 25A typ B</t>
  </si>
  <si>
    <t>-626253916</t>
  </si>
  <si>
    <t>741321033</t>
  </si>
  <si>
    <t>Montáž proudových chráničů čtyřpólových nn do 25 A ve skříni se zapojením vodičů</t>
  </si>
  <si>
    <t>-145684748</t>
  </si>
  <si>
    <t>Montáž proudových chráničů se zapojením vodičů čtyřpólových nn do 25 A ve skříni</t>
  </si>
  <si>
    <t>https://podminky.urs.cz/item/CS_URS_2024_01/741321033</t>
  </si>
  <si>
    <t>35829015</t>
  </si>
  <si>
    <t>chránič proudový 4 pólový 25A typ B</t>
  </si>
  <si>
    <t>-1504453145</t>
  </si>
  <si>
    <t>741322021</t>
  </si>
  <si>
    <t>Montáž svodiče bleskových proudů nn typ 1 čtyřpólových impulzní proud do 35 kA se zapojením vodičů</t>
  </si>
  <si>
    <t>-123044126</t>
  </si>
  <si>
    <t>Montáž přepěťových ochran nn se zapojením vodičů svodiče bleskových proudů - typ 1 čtyřpólových, pro impulsní proud do 35 kA</t>
  </si>
  <si>
    <t>https://podminky.urs.cz/item/CS_URS_2024_01/741322021</t>
  </si>
  <si>
    <t>35889541</t>
  </si>
  <si>
    <t>svodič přepětí - výměnný modul, 230V, signalizace, na DIN lištu</t>
  </si>
  <si>
    <t>1645217848</t>
  </si>
  <si>
    <t>741330032</t>
  </si>
  <si>
    <t>Montáž stykačů střídavých vestavných jednopólových do 25 A se zapojením vodičů</t>
  </si>
  <si>
    <t>-778295363</t>
  </si>
  <si>
    <t>Montáž stykačů nn se zapojením vodičů střídavých vestavných jednopólových do 25 A</t>
  </si>
  <si>
    <t>https://podminky.urs.cz/item/CS_URS_2024_01/741330032</t>
  </si>
  <si>
    <t>1363265</t>
  </si>
  <si>
    <t>INST.STYKAC 25A 1Z 220 240V GC2510M5</t>
  </si>
  <si>
    <t>1021016038</t>
  </si>
  <si>
    <t xml:space="preserve">INST.STYKAC </t>
  </si>
  <si>
    <t>741330043</t>
  </si>
  <si>
    <t>Montáž stykač střídavý vestavný třípólový do 40 A se zapojením vodičů</t>
  </si>
  <si>
    <t>-1251012836</t>
  </si>
  <si>
    <t>Montáž stykačů nn se zapojením vodičů střídavých vestavných třípólových do 40 A</t>
  </si>
  <si>
    <t>https://podminky.urs.cz/item/CS_URS_2024_01/741330043</t>
  </si>
  <si>
    <t>1363269</t>
  </si>
  <si>
    <t>INST.STYKAC 40A 3Z 220 240V GC4030M5</t>
  </si>
  <si>
    <t>48918882</t>
  </si>
  <si>
    <t xml:space="preserve">INST.STYKAC 40A
</t>
  </si>
  <si>
    <t>741</t>
  </si>
  <si>
    <t>Elektroinstalace - silnoproud</t>
  </si>
  <si>
    <t>741410001</t>
  </si>
  <si>
    <t>Montáž pásku uzemňovacího průřezu do 120 mm2 na povrchu</t>
  </si>
  <si>
    <t>-1992822550</t>
  </si>
  <si>
    <t>Montáž uzemňovacího vedení s upevněním, propojením a připojením pomocí svorek na povrchu pásku průřezu do 120 mm2</t>
  </si>
  <si>
    <t>https://podminky.urs.cz/item/CS_URS_2024_01/741410001</t>
  </si>
  <si>
    <t>-1037310692</t>
  </si>
  <si>
    <t>51*1,05 "Přepočtené koeficientem množství</t>
  </si>
  <si>
    <t>35431015</t>
  </si>
  <si>
    <t>svorka uzemnění FeZn zkušební, spoj hromosvod/uzemnění</t>
  </si>
  <si>
    <t>-707548758</t>
  </si>
  <si>
    <t>741410003</t>
  </si>
  <si>
    <t>Montáž drátu nebo lana uzemňovacího průměru do 10 mm na povrchu</t>
  </si>
  <si>
    <t>-1539470223</t>
  </si>
  <si>
    <t>Montáž uzemňovacího vedení s upevněním, propojením a připojením pomocí svorek na povrchu drátu nebo lana Ø do 10 mm</t>
  </si>
  <si>
    <t>https://podminky.urs.cz/item/CS_URS_2024_01/741410003</t>
  </si>
  <si>
    <t>1030039095</t>
  </si>
  <si>
    <t xml:space="preserve">DEHN 819135  Vodič HVI-long, D20mm, černý Délka 100 m, na kabelovém bubnu DEHN DEHN</t>
  </si>
  <si>
    <t>-1357927215</t>
  </si>
  <si>
    <t>741430002</t>
  </si>
  <si>
    <t>Montáž tyč jímací délky do 3 m na konstrukci zděnou</t>
  </si>
  <si>
    <t>-1338011812</t>
  </si>
  <si>
    <t>Montáž jímacích tyčí délky do 3 m, na konstrukci zděnou</t>
  </si>
  <si>
    <t>https://podminky.urs.cz/item/CS_URS_2024_01/741430002</t>
  </si>
  <si>
    <t>35441050</t>
  </si>
  <si>
    <t>tyč jímací s kovaným hrotem 1000mm FeZn</t>
  </si>
  <si>
    <t>-181243243</t>
  </si>
  <si>
    <t>741-1</t>
  </si>
  <si>
    <t>FVE</t>
  </si>
  <si>
    <t>741711011</t>
  </si>
  <si>
    <t>Montáž nosné konstrukce fotovoltaických panelů na ploché střeše nosníky</t>
  </si>
  <si>
    <t>2074191196</t>
  </si>
  <si>
    <t>Montáž nosné konstrukce fotovoltaických panelů umístěné na ploché střeše</t>
  </si>
  <si>
    <t>https://podminky.urs.cz/item/CS_URS_2024_01/741711011</t>
  </si>
  <si>
    <t>42412402</t>
  </si>
  <si>
    <t>konstrukce nosná na rovné až mírně skloněné střechy a volná prostranství, standardní sklon 45°, pro vertikálně orientovaný panel, set pro 1 kus</t>
  </si>
  <si>
    <t>-1050923138</t>
  </si>
  <si>
    <t>741721011</t>
  </si>
  <si>
    <t>Montáž fotovoltaických panelů krystalických na plochou střechu výkonu do 100 Wp</t>
  </si>
  <si>
    <t>-378074315</t>
  </si>
  <si>
    <t>Montáž fotovoltaických panelů výkonu do 100 Wp, umístěných na ploché střeše krystalických</t>
  </si>
  <si>
    <t>https://podminky.urs.cz/item/CS_URS_2024_01/741721011</t>
  </si>
  <si>
    <t>35002037</t>
  </si>
  <si>
    <t>panel fotovoltaický monokrystalický 550Wp</t>
  </si>
  <si>
    <t>-272060609</t>
  </si>
  <si>
    <t>741751213</t>
  </si>
  <si>
    <t>Montáž modulárního bateriového systému pro fotovoltaické systémy s kapacitou jednoho modulu přes 2,5 do 5,0 kW</t>
  </si>
  <si>
    <t>-1788122237</t>
  </si>
  <si>
    <t>Montáž akumulátorových baterií pro fotovoltaické systémy modulárních bateriových systémů modulu, kapacity přes 2,5 do 5,0 kWh</t>
  </si>
  <si>
    <t>https://podminky.urs.cz/item/CS_URS_2024_01/741751213</t>
  </si>
  <si>
    <t>34641048</t>
  </si>
  <si>
    <t>baterie pro fotovoltaické systémy 12,8V/200Ah Lithium-železo-fosfátové, vestavěné Bluetooth</t>
  </si>
  <si>
    <t>-2104910269</t>
  </si>
  <si>
    <t>741730031</t>
  </si>
  <si>
    <t>Montáž střídače napětí DC/AC hybridního třífázového pro fotovoltaické systémy, max. výstupní výkon do 3000 W</t>
  </si>
  <si>
    <t>1285220114</t>
  </si>
  <si>
    <t>Montáž střídače napětí DC/AC fotovoltaických systémů včetně osazení a připojení hybridního DC/AC třífázového, maximální výstupní výkon do 3 000 W</t>
  </si>
  <si>
    <t>https://podminky.urs.cz/item/CS_URS_2024_01/741730031</t>
  </si>
  <si>
    <t>35672030</t>
  </si>
  <si>
    <t>měnič fotovoltaický třífázový beztransformátorový, maximální vstupní výkon 8300W, maximální výstupní výkon 8300W, jmenovitý výstupní výkon 5000W</t>
  </si>
  <si>
    <t>1874312308</t>
  </si>
  <si>
    <t>741120125</t>
  </si>
  <si>
    <t>Montáž fotovoltaických kabelů uložených v trubkách nebo lištách průměru přes 6 do 10 mm</t>
  </si>
  <si>
    <t>-1253361489</t>
  </si>
  <si>
    <t>Montáž fotovoltaických kabelů bez ukončení, uložených v trubkách nebo lištách, průměru přes 6 do 10 mm</t>
  </si>
  <si>
    <t>https://podminky.urs.cz/item/CS_URS_2024_01/741120125</t>
  </si>
  <si>
    <t>34113034</t>
  </si>
  <si>
    <t>kabel instalační jádro Cu plné izolace PVC plášť PVC 450/750V (CYKY) 5x10mm2</t>
  </si>
  <si>
    <t>-316343800</t>
  </si>
  <si>
    <t>741751411</t>
  </si>
  <si>
    <t>Montáž ochrany baterií (odpojovače) fotovoltaického systému</t>
  </si>
  <si>
    <t>1534576750</t>
  </si>
  <si>
    <t>Montáž akumulátorových baterií pro fotovoltaické systémy příslušenství ochrany baterií (odpojovače)</t>
  </si>
  <si>
    <t>https://podminky.urs.cz/item/CS_URS_2024_01/741751411</t>
  </si>
  <si>
    <t>40561051</t>
  </si>
  <si>
    <t>odpojovač spotřebičů jako ochrana proti hlubokému vybití baterie FTV 12/24V 100A</t>
  </si>
  <si>
    <t>-1614327578</t>
  </si>
  <si>
    <t>741751613</t>
  </si>
  <si>
    <t>Montáž sledovače stavu baterie fotovoltaického systému přes 2000 do 6000 A</t>
  </si>
  <si>
    <t>-392693425</t>
  </si>
  <si>
    <t>Montáž akumulátorových baterií pro fotovoltaické systémy příslušenství sledovače stavu baterií přes 2000 do 6000 A</t>
  </si>
  <si>
    <t>https://podminky.urs.cz/item/CS_URS_2024_01/741751613</t>
  </si>
  <si>
    <t>40561014</t>
  </si>
  <si>
    <t>sledovač stavu baterie bez displeje 6000A</t>
  </si>
  <si>
    <t>1697748390</t>
  </si>
  <si>
    <t>46-M</t>
  </si>
  <si>
    <t>Zemní práce při extr.mont.pracích</t>
  </si>
  <si>
    <t>460581111</t>
  </si>
  <si>
    <t>Položení drnu včetně zalití vodou na rovině</t>
  </si>
  <si>
    <t>-633810625</t>
  </si>
  <si>
    <t>Úprava terénu položení drnu, včetně zalití vodou na rovině</t>
  </si>
  <si>
    <t>https://podminky.urs.cz/item/CS_URS_2024_01/460581111</t>
  </si>
  <si>
    <t>HZS2232</t>
  </si>
  <si>
    <t>Hodinová zúčtovací sazba elektrikář odborný</t>
  </si>
  <si>
    <t>-1200983469</t>
  </si>
  <si>
    <t>Hodinové zúčtovací sazby profesí PSV provádění stavebních instalací elektrikář odborný</t>
  </si>
  <si>
    <t>https://podminky.urs.cz/item/CS_URS_2024_01/HZS2232</t>
  </si>
  <si>
    <t>24 "nastavení systému</t>
  </si>
  <si>
    <t>8"revize hromosvod</t>
  </si>
  <si>
    <t>14" revize elektro</t>
  </si>
  <si>
    <t>-592462850</t>
  </si>
  <si>
    <t>28+5" Stavební výpomoce</t>
  </si>
  <si>
    <t>60 - Venkovní úpravy</t>
  </si>
  <si>
    <t xml:space="preserve">    5 - Komunikace pozemní</t>
  </si>
  <si>
    <t>112151352</t>
  </si>
  <si>
    <t>Kácení stromu s postupným spouštěním koruny a kmene D přes 0,2 do 0,3 m</t>
  </si>
  <si>
    <t>1839712108</t>
  </si>
  <si>
    <t>Pokácení stromu postupné se spouštěním částí kmene a koruny o průměru na řezné ploše pařezu přes 200 do 300 mm</t>
  </si>
  <si>
    <t>https://podminky.urs.cz/item/CS_URS_2024_01/112151352</t>
  </si>
  <si>
    <t>113106134</t>
  </si>
  <si>
    <t>Rozebrání dlažeb ze zámkových dlaždic komunikací pro pěší strojně pl do 50 m2</t>
  </si>
  <si>
    <t>-337322626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</si>
  <si>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</si>
  <si>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https://podminky.urs.cz/item/CS_URS_2024_01/113106134</t>
  </si>
  <si>
    <t>34,5*1,65</t>
  </si>
  <si>
    <t>113204111</t>
  </si>
  <si>
    <t>Vytrhání obrub záhonových</t>
  </si>
  <si>
    <t>-668593146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</si>
  <si>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</si>
  <si>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</si>
  <si>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34,5*2</t>
  </si>
  <si>
    <t>645386588</t>
  </si>
  <si>
    <t>(34,5+0,7)*1,9*0,24 "chodník</t>
  </si>
  <si>
    <t>0,5*34,5 "profilace terénu</t>
  </si>
  <si>
    <t>1084019743</t>
  </si>
  <si>
    <t>822106845</t>
  </si>
  <si>
    <t>33,301*2 "Přepočtené koeficientem množství</t>
  </si>
  <si>
    <t>-1615334995</t>
  </si>
  <si>
    <t>181351003</t>
  </si>
  <si>
    <t>Rozprostření ornice tl vrstvy do 200 mm pl do 100 m2 v rovině nebo ve svahu do 1:5 strojně</t>
  </si>
  <si>
    <t>1254330613</t>
  </si>
  <si>
    <t>Rozprostření a urovnání ornice v rovině nebo ve svahu sklonu do 1:5 strojně při souvislé ploše do 100 m2, tl. vrstvy do 200 mm</t>
  </si>
  <si>
    <t>https://podminky.urs.cz/item/CS_URS_2024_01/181351003</t>
  </si>
  <si>
    <t>10371500</t>
  </si>
  <si>
    <t>substrát pro trávníky VL</t>
  </si>
  <si>
    <t>-1448965862</t>
  </si>
  <si>
    <t>127,650*0,1</t>
  </si>
  <si>
    <t>181411131</t>
  </si>
  <si>
    <t>Založení parkového trávníku výsevem pl do 1000 m2 v rovině a ve svahu do 1:5</t>
  </si>
  <si>
    <t>1480827485</t>
  </si>
  <si>
    <t>Založení trávníku na půdě předem připravené plochy do 1000 m2 výsevem včetně utažení parkového v rovině nebo na svahu do 1:5</t>
  </si>
  <si>
    <t>https://podminky.urs.cz/item/CS_URS_2024_01/181411131</t>
  </si>
  <si>
    <t>34,5*(0,7+0,5+2,5)</t>
  </si>
  <si>
    <t>00572410</t>
  </si>
  <si>
    <t>osivo směs travní parková</t>
  </si>
  <si>
    <t>1649069199</t>
  </si>
  <si>
    <t>127,65*0,015 "Přepočtené koeficientem množství</t>
  </si>
  <si>
    <t>181951111</t>
  </si>
  <si>
    <t>Úprava pláně v hornině třídy těžitelnosti I skupiny 1 až 3 bez zhutnění strojně</t>
  </si>
  <si>
    <t>1251298909</t>
  </si>
  <si>
    <t>Úprava pláně vyrovnáním výškových rozdílů strojně v hornině třídy těžitelnosti I, skupiny 1 až 3 bez zhutnění</t>
  </si>
  <si>
    <t>https://podminky.urs.cz/item/CS_URS_2024_01/181951111</t>
  </si>
  <si>
    <t>-313834624</t>
  </si>
  <si>
    <t>(34,5+0,7)*1,9</t>
  </si>
  <si>
    <t>Komunikace pozemní</t>
  </si>
  <si>
    <t>564851011</t>
  </si>
  <si>
    <t>Podklad ze štěrkodrtě ŠD plochy do 100 m2 tl 150 mm</t>
  </si>
  <si>
    <t>-1593604618</t>
  </si>
  <si>
    <t>Podklad ze štěrkodrti ŠD s rozprostřením a zhutněním plochy jednotlivě do 100 m2, po zhutnění tl. 150 mm</t>
  </si>
  <si>
    <t>https://podminky.urs.cz/item/CS_URS_2024_01/564851011</t>
  </si>
  <si>
    <t>596211111</t>
  </si>
  <si>
    <t>Kladení zámkové dlažby komunikací pro pěší ručně tl 60 mm skupiny A pl přes 50 do 100 m2</t>
  </si>
  <si>
    <t>112596538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</si>
  <si>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</si>
  <si>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https://podminky.urs.cz/item/CS_URS_2024_01/596211111</t>
  </si>
  <si>
    <t>59245018</t>
  </si>
  <si>
    <t>dlažba skladebná betonová 200x100mm tl 60mm přírodní</t>
  </si>
  <si>
    <t>786867489</t>
  </si>
  <si>
    <t>66,88*1,03 "Přepočtené koeficientem množství</t>
  </si>
  <si>
    <t>916331111</t>
  </si>
  <si>
    <t>Osazení zahradního obrubníku betonového do lože z betonu bez boční opěry</t>
  </si>
  <si>
    <t>-1456736050</t>
  </si>
  <si>
    <t>Osazení zahradního obrubníku betonového s ložem tl. od 50 do 100 mm z betonu prostého tř. C 12/15 bez boční opěry</t>
  </si>
  <si>
    <t>https://podminky.urs.cz/item/CS_URS_2024_01/916331111</t>
  </si>
  <si>
    <t>34,5*2-1,5+0,7*2</t>
  </si>
  <si>
    <t>59217003</t>
  </si>
  <si>
    <t>obrubník zahradní betonový 500x50x250mm</t>
  </si>
  <si>
    <t>-1111908999</t>
  </si>
  <si>
    <t>68,9*1,03 "Přepočtené koeficientem množství</t>
  </si>
  <si>
    <t>997221551</t>
  </si>
  <si>
    <t>Vodorovná doprava suti ze sypkých materiálů do 1 km</t>
  </si>
  <si>
    <t>-1271340360</t>
  </si>
  <si>
    <t>Vodorovná doprava suti bez naložení, ale se složením a s hrubým urovnáním ze sypkých materiálů, na vzdálenost do 1 km</t>
  </si>
  <si>
    <t>https://podminky.urs.cz/item/CS_URS_2024_01/997221551</t>
  </si>
  <si>
    <t>997221559</t>
  </si>
  <si>
    <t>Příplatek ZKD 1 km u vodorovné dopravy suti ze sypkých materiálů</t>
  </si>
  <si>
    <t>-112600764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</si>
  <si>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</si>
  <si>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</si>
  <si>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17,561*9 "Přepočtené koeficientem množství</t>
  </si>
  <si>
    <t>997221861</t>
  </si>
  <si>
    <t>Poplatek za uložení na recyklační skládce (skládkovné) stavebního odpadu z prostého betonu pod kódem 17 01 01</t>
  </si>
  <si>
    <t>663313907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</si>
  <si>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</si>
  <si>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</si>
  <si>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998223011</t>
  </si>
  <si>
    <t>Přesun hmot pro pozemní komunikace s krytem dlážděným</t>
  </si>
  <si>
    <t>122807341</t>
  </si>
  <si>
    <t>Přesun hmot pro pozemní komunikace s krytem dlážděným dopravní vzdálenost do 200 m jakékoliv délky objektu</t>
  </si>
  <si>
    <t>https://podminky.urs.cz/item/CS_URS_2024_01/998223011</t>
  </si>
  <si>
    <t>711131101</t>
  </si>
  <si>
    <t>Provedení izolace proti zemní vlhkosti pásy na sucho vodorovné AIP nebo tkaninou</t>
  </si>
  <si>
    <t>1582195527</t>
  </si>
  <si>
    <t>Provedení izolace proti zemní vlhkosti pásy na sucho AIP nebo tkaniny na ploše vodorovné V</t>
  </si>
  <si>
    <t>https://podminky.urs.cz/item/CS_URS_2024_01/711131101</t>
  </si>
  <si>
    <t>69311172</t>
  </si>
  <si>
    <t>geotextilie PP s ÚV stabilizací 300g/m2</t>
  </si>
  <si>
    <t>815595735</t>
  </si>
  <si>
    <t>66,88*1,1 "Přepočtené koeficientem množství</t>
  </si>
  <si>
    <t>-229372344</t>
  </si>
  <si>
    <t>70 - Venkovní rozvody</t>
  </si>
  <si>
    <t xml:space="preserve">    8 - Trubní vedení</t>
  </si>
  <si>
    <t xml:space="preserve">    715 - Izolace proti chemickým vlivům</t>
  </si>
  <si>
    <t xml:space="preserve">    724 - Zdravotechnika - strojní vybavení</t>
  </si>
  <si>
    <t>131251102</t>
  </si>
  <si>
    <t>Hloubení jam nezapažených v hornině třídy těžitelnosti I skupiny 3 objem do 50 m3 strojně</t>
  </si>
  <si>
    <t>-483430054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</si>
  <si>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</si>
  <si>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</si>
  <si>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2,5*2,5*2 "JDV</t>
  </si>
  <si>
    <t>5,2*3,4*1,5 "VNDV</t>
  </si>
  <si>
    <t>725808520</t>
  </si>
  <si>
    <t>(53+5)*0,6*1,4 "dešťová kanalizace</t>
  </si>
  <si>
    <t>(47+1)*0,6*1,5 "splašková kanalizace</t>
  </si>
  <si>
    <t>-24209759</t>
  </si>
  <si>
    <t>1,5*1,5*1,8 "šachty</t>
  </si>
  <si>
    <t>-1826480245</t>
  </si>
  <si>
    <t>39,02+91,92+9,675</t>
  </si>
  <si>
    <t>-85,785</t>
  </si>
  <si>
    <t>195062357</t>
  </si>
  <si>
    <t>54,83*2 "Přepočtené koeficientem množství</t>
  </si>
  <si>
    <t>1837806782</t>
  </si>
  <si>
    <t>515110356</t>
  </si>
  <si>
    <t>(53+5)*0,6*(1,4-0,1-0,5) "dešťová kanalizace</t>
  </si>
  <si>
    <t>(47+1)*0,6*(1,5-0,1-0,5) "splašková kanalizace</t>
  </si>
  <si>
    <t>-2,5*2,5*0,2</t>
  </si>
  <si>
    <t>-2,1*1,6</t>
  </si>
  <si>
    <t>-5,2*3,4*0,2</t>
  </si>
  <si>
    <t>-4,2*2,4*0,42</t>
  </si>
  <si>
    <t>-1,1*(1,6+2,3)</t>
  </si>
  <si>
    <t>454878487</t>
  </si>
  <si>
    <t>(53+5)*0,6*0,5 "dešťová kanalizace</t>
  </si>
  <si>
    <t>(47+1)*0,6*0,5 "splašková kanalizace</t>
  </si>
  <si>
    <t>-1076902915</t>
  </si>
  <si>
    <t>31,8*2 "Přepočtené koeficientem množství</t>
  </si>
  <si>
    <t>702630779</t>
  </si>
  <si>
    <t>2,5*2,5 "JDV</t>
  </si>
  <si>
    <t>5,2*3,4 "VNDV</t>
  </si>
  <si>
    <t>465928478</t>
  </si>
  <si>
    <t>2,5*2,5*0,1 "JDV</t>
  </si>
  <si>
    <t>5,2*3,4*0,1 "VNDV</t>
  </si>
  <si>
    <t>1,5*1,5*0,1*2 "šachty</t>
  </si>
  <si>
    <t>273313611</t>
  </si>
  <si>
    <t>Základové desky z betonu tř. C 16/20</t>
  </si>
  <si>
    <t>1319891465</t>
  </si>
  <si>
    <t>Základy z betonu prostého desky z betonu kamenem neprokládaného tř. C 16/20</t>
  </si>
  <si>
    <t>https://podminky.urs.cz/item/CS_URS_2024_01/273313611</t>
  </si>
  <si>
    <t>382413112</t>
  </si>
  <si>
    <t>Osazení jímky z PP na obetonování objemu 2000 l pro usazení do terénu</t>
  </si>
  <si>
    <t>376409100</t>
  </si>
  <si>
    <t>Osazení plastové jímky z polypropylenu PP na obetonování objemu 2000 l</t>
  </si>
  <si>
    <t>https://podminky.urs.cz/item/CS_URS_2024_01/382413112</t>
  </si>
  <si>
    <t>56241093R</t>
  </si>
  <si>
    <t>Dodávka čerpacích technologií do jímek tlakové kanalizace, včetně jímky (čerpací jímka včetně vystrojení)</t>
  </si>
  <si>
    <t>90406302</t>
  </si>
  <si>
    <t xml:space="preserve">Dodávka čerpacích jímek a technologií do jímek tlakové kanalizace:
 Sestava čerpací technologie s objemovým čerpadlem s řezákem  pro systémy tlakové kanalizace i pro přečerpávání do gravitační kanalizace 
- např.Vřetenové čerpadlo 5/4“ KADOR 400V s řezacím zaříze­ním a integrovanou plnoprůtočnou kulovou zpětnou klapkou, včetně rozvaděče, hladinových spínačů, signalizace provozních stavů a řídící automatiky  
Jímka z PP</t>
  </si>
  <si>
    <t>382413114</t>
  </si>
  <si>
    <t>Osazení jímky z PP na obetonování objemu 4000 l pro usazení do terénu</t>
  </si>
  <si>
    <t>-1059707257</t>
  </si>
  <si>
    <t>Osazení plastové jímky z polypropylenu PP na obetonování objemu 4000 l</t>
  </si>
  <si>
    <t>https://podminky.urs.cz/item/CS_URS_2024_01/382413114</t>
  </si>
  <si>
    <t>56241661</t>
  </si>
  <si>
    <t>nádrž akumulační 3750L na dešťovou vodu s čerpací sadou a pochozím poklopem, filtrační sadou, čerpadlo mimo nádrž</t>
  </si>
  <si>
    <t>1137772655</t>
  </si>
  <si>
    <t>1 "jímka na dešťovou vodu</t>
  </si>
  <si>
    <t>451573111</t>
  </si>
  <si>
    <t>Lože pod potrubí otevřený výkop ze štěrkopísku</t>
  </si>
  <si>
    <t>-1109343732</t>
  </si>
  <si>
    <t>Lože pod potrubí, stoky a drobné objekty v otevřeném výkopu z písku a štěrkopísku do 63 mm</t>
  </si>
  <si>
    <t>https://podminky.urs.cz/item/CS_URS_2024_01/451573111</t>
  </si>
  <si>
    <t>(53+5)*0,6*0,1 "dešťová kanalizace</t>
  </si>
  <si>
    <t>(47+1)*0,6*0,1 "splašková kanalizace</t>
  </si>
  <si>
    <t>452112112</t>
  </si>
  <si>
    <t>Osazení betonových prstenců nebo rámů v do 100 mm pod poklopy a mříže</t>
  </si>
  <si>
    <t>-1361924007</t>
  </si>
  <si>
    <t>Osazení betonových dílců prstenců nebo rámů pod poklopy a mříže, výšky do 100 mm</t>
  </si>
  <si>
    <t>https://podminky.urs.cz/item/CS_URS_2024_01/452112112</t>
  </si>
  <si>
    <t>59224176</t>
  </si>
  <si>
    <t>prstenec šachtový vyrovnávací betonový 625x120x80mm</t>
  </si>
  <si>
    <t>-1738622895</t>
  </si>
  <si>
    <t>617633112</t>
  </si>
  <si>
    <t>Stěrka z těsnící malty dvouvrstvá vnitřních ploch šachet válcových a kuželových</t>
  </si>
  <si>
    <t>-1426393818</t>
  </si>
  <si>
    <t>Vnitřní úprava povrchu betonových šachet stěrkou z těsnící cementové malty dvouvrstvou, šachet válcových a kuželových</t>
  </si>
  <si>
    <t>https://podminky.urs.cz/item/CS_URS_2024_01/617633112</t>
  </si>
  <si>
    <t>(2*3,14*0,5)*0,2*5*2 "výmaz spojů šachtových dílců</t>
  </si>
  <si>
    <t>Trubní vedení</t>
  </si>
  <si>
    <t>871171211</t>
  </si>
  <si>
    <t>Montáž potrubí z PE100 RC SDR 11 otevřený výkop svařovaných elektrotvarovkou d 40 x 3,7 mm</t>
  </si>
  <si>
    <t>435735310</t>
  </si>
  <si>
    <t>Montáž vodovodního potrubí z polyetylenu PE100 RC v otevřeném výkopu svařovaných elektrotvarovkou SDR 11/PN16 d 40 x 3,7 mm</t>
  </si>
  <si>
    <t>https://podminky.urs.cz/item/CS_URS_2024_01/871171211</t>
  </si>
  <si>
    <t>28613111</t>
  </si>
  <si>
    <t>potrubí vodovodní jednovrstvé PE100 RC PN 16 SDR11 40x3,7mm</t>
  </si>
  <si>
    <t>-1685304089</t>
  </si>
  <si>
    <t>47*1,05 "Přepočtené koeficientem množství</t>
  </si>
  <si>
    <t>871313121</t>
  </si>
  <si>
    <t>Montáž kanalizačního potrubí hladkého plnostěnného SN 8 z PVC-U DN 160</t>
  </si>
  <si>
    <t>-1178271945</t>
  </si>
  <si>
    <t>Montáž kanalizačního potrubí z tvrdého PVC-U hladkého plnostěnného tuhost SN 8 DN 160</t>
  </si>
  <si>
    <t>https://podminky.urs.cz/item/CS_URS_2024_01/871313121</t>
  </si>
  <si>
    <t>28611164</t>
  </si>
  <si>
    <t>trubka kanalizační PVC-U plnostěnná jednovrstvá DN 160x1000mm SN8</t>
  </si>
  <si>
    <t>-2135581049</t>
  </si>
  <si>
    <t>1*1,03 'Přepočtené koeficientem množství</t>
  </si>
  <si>
    <t>891182122</t>
  </si>
  <si>
    <t>Montáž kanalizačních šoupátek otevřený výkop DN 40</t>
  </si>
  <si>
    <t>1475871329</t>
  </si>
  <si>
    <t>Montáž kanalizačních armatur na potrubí šoupátek v otevřeném výkopu nebo v šachtách s osazením zemní soupravy (bez poklopů) DN 40</t>
  </si>
  <si>
    <t>https://podminky.urs.cz/item/CS_URS_2024_01/891182122</t>
  </si>
  <si>
    <t>42221450</t>
  </si>
  <si>
    <t>šoupátko odpadní voda litina GGG 50 krátká stavební dl PN10/16 DN 40x140mm</t>
  </si>
  <si>
    <t>818225719</t>
  </si>
  <si>
    <t>894138001</t>
  </si>
  <si>
    <t>Příplatek ZKD 0,60 m výšky vstupu na stokách</t>
  </si>
  <si>
    <t>-1690662329</t>
  </si>
  <si>
    <t>Šachty kanalizační zděné Příplatek k cenám šachet na stokách kruhových a vejčitých za každých dalších 0,60 m výšky</t>
  </si>
  <si>
    <t>https://podminky.urs.cz/item/CS_URS_2024_01/894138001</t>
  </si>
  <si>
    <t>894411121</t>
  </si>
  <si>
    <t>Zřízení šachet kanalizačních z betonových dílců na potrubí DN přes 200 do 300 dno beton tř. C 25/30</t>
  </si>
  <si>
    <t>2061393995</t>
  </si>
  <si>
    <t>Zřízení šachet kanalizačních z betonových dílců výšky vstupu do 1,50 m s obložením dna betonem tř. C 25/30, na potrubí DN přes 200 do 300</t>
  </si>
  <si>
    <t>https://podminky.urs.cz/item/CS_URS_2024_01/894411121</t>
  </si>
  <si>
    <t>59224056</t>
  </si>
  <si>
    <t>konus betonové šachty DN 1000 kanalizační 100x62,5x67cm kapsové stupadlo</t>
  </si>
  <si>
    <t>-1783929585</t>
  </si>
  <si>
    <t>59224160</t>
  </si>
  <si>
    <t>skruž betonová kanalizační se stupadly 100x25x12cm</t>
  </si>
  <si>
    <t>1205601057</t>
  </si>
  <si>
    <t>59224162</t>
  </si>
  <si>
    <t>skruž betonová kanalizační se stupadly 100x100x12cm</t>
  </si>
  <si>
    <t>-316359964</t>
  </si>
  <si>
    <t>59224061</t>
  </si>
  <si>
    <t>dno betonové šachtové DN 1000 100x60x15cm výtok 25-30cm</t>
  </si>
  <si>
    <t>-1513967166</t>
  </si>
  <si>
    <t>59224348</t>
  </si>
  <si>
    <t>těsnění elastomerové pro spojení šachetních dílů DN 1000</t>
  </si>
  <si>
    <t>-2028711768</t>
  </si>
  <si>
    <t>897171111</t>
  </si>
  <si>
    <t>Akumulační boxy z PP pro vsakování dešťových vod pod pochozí plochy a plochy zatížené osobními automobily objemu do 10 m3</t>
  </si>
  <si>
    <t>-617930498</t>
  </si>
  <si>
    <t>Akumulační boxy z polypropylenu PP pro vsakování dešťových vod pro pochozí a pod plochy zatížené osobními automobily o celkovém akumulačním objemu do 10 m3</t>
  </si>
  <si>
    <t>https://podminky.urs.cz/item/CS_URS_2024_01/897171111</t>
  </si>
  <si>
    <t>4,2*2,4*0,42 "Vsakovací nádrž</t>
  </si>
  <si>
    <t>56241631</t>
  </si>
  <si>
    <t>poklop akumulační nádrže pochozí s dětskou pojistkou, nastavitelný 750-950mm</t>
  </si>
  <si>
    <t>686608511</t>
  </si>
  <si>
    <t>899104112</t>
  </si>
  <si>
    <t>Osazení poklopů litinových, ocelových nebo železobetonových včetně rámů pro třídu zatížení D400, E600</t>
  </si>
  <si>
    <t>-1213799437</t>
  </si>
  <si>
    <t>https://podminky.urs.cz/item/CS_URS_2024_01/899104112</t>
  </si>
  <si>
    <t>55241031</t>
  </si>
  <si>
    <t>poklop šachtový třída D400, kruhový s ventilací</t>
  </si>
  <si>
    <t>1650377779</t>
  </si>
  <si>
    <t>899721111</t>
  </si>
  <si>
    <t>Signalizační vodič DN do 150 mm na potrubí</t>
  </si>
  <si>
    <t>-1294229637</t>
  </si>
  <si>
    <t>Signalizační vodič na potrubí DN do 150 mm</t>
  </si>
  <si>
    <t>https://podminky.urs.cz/item/CS_URS_2024_01/899721111</t>
  </si>
  <si>
    <t>47+4</t>
  </si>
  <si>
    <t>899722113</t>
  </si>
  <si>
    <t>Krytí potrubí z plastů výstražnou fólií z PVC přes 25 do 34cm</t>
  </si>
  <si>
    <t>1970972580</t>
  </si>
  <si>
    <t>Krytí potrubí z plastů výstražnou fólií z PVC šířky přes 25 do 34 cm</t>
  </si>
  <si>
    <t>https://podminky.urs.cz/item/CS_URS_2024_01/899722113</t>
  </si>
  <si>
    <t>715</t>
  </si>
  <si>
    <t>Izolace proti chemickým vlivům</t>
  </si>
  <si>
    <t>715174022</t>
  </si>
  <si>
    <t>Provedení izolace proti chemickým vlivům dlažbami čedičovými tl přes 25 do 40 mm do tmelů</t>
  </si>
  <si>
    <t>1562809639</t>
  </si>
  <si>
    <t>Provedení izolace stavebních konstrukcí speciální dlažbami do tmelů, s úpravou spár čedičovými tl. 25 až 40 mm</t>
  </si>
  <si>
    <t>https://podminky.urs.cz/item/CS_URS_2024_01/715174022</t>
  </si>
  <si>
    <t>2,5"zklidňující šachta RŠZ - provedení vystýlky</t>
  </si>
  <si>
    <t>63232606</t>
  </si>
  <si>
    <t>dlaždice z taveného čediče průmyslové jemný rastr 200x100x22mm</t>
  </si>
  <si>
    <t>-777158013</t>
  </si>
  <si>
    <t>2,5*1,08 'Přepočtené koeficientem množství</t>
  </si>
  <si>
    <t>721173315</t>
  </si>
  <si>
    <t>Potrubí kanalizační z PVC SN 4 dešťové DN 110</t>
  </si>
  <si>
    <t>-1539495067</t>
  </si>
  <si>
    <t>Potrubí z trub PVC SN4 dešťové DN 110</t>
  </si>
  <si>
    <t>https://podminky.urs.cz/item/CS_URS_2024_01/721173315</t>
  </si>
  <si>
    <t>721173316</t>
  </si>
  <si>
    <t>Potrubí kanalizační z PVC SN 4 dešťové DN 125</t>
  </si>
  <si>
    <t>439942712</t>
  </si>
  <si>
    <t>Potrubí z trub PVC SN4 dešťové DN 125</t>
  </si>
  <si>
    <t>https://podminky.urs.cz/item/CS_URS_2024_01/721173316</t>
  </si>
  <si>
    <t>721242106</t>
  </si>
  <si>
    <t>Lapač střešních splavenin z PP se zápachovou klapkou a lapacím košem DN 125</t>
  </si>
  <si>
    <t>-1551383352</t>
  </si>
  <si>
    <t>Lapače střešních splavenin polypropylenové (PP) se svislým odtokem DN 125</t>
  </si>
  <si>
    <t>https://podminky.urs.cz/item/CS_URS_2024_01/721242106</t>
  </si>
  <si>
    <t>724</t>
  </si>
  <si>
    <t>Zdravotechnika - strojní vybavení</t>
  </si>
  <si>
    <t>724149101</t>
  </si>
  <si>
    <t>Montáž čerpadla vodovodního ponorného výkonu do 56 l bez potrubí a příslušenství</t>
  </si>
  <si>
    <t>602527333</t>
  </si>
  <si>
    <t>Čerpadla vodovodní strojní bez potrubí montáž čerpadel ponorných bez potrubí a příslušenství o výkonu do 56 l</t>
  </si>
  <si>
    <t>https://podminky.urs.cz/item/CS_URS_2024_01/724149101</t>
  </si>
  <si>
    <t>-296500335</t>
  </si>
  <si>
    <t>24 "montáž čerpací technologie</t>
  </si>
  <si>
    <t>-1241025039</t>
  </si>
  <si>
    <t>8 "uvedení čerpací technologie do provozu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</si>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</sst>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002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91002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13" TargetMode="External" /><Relationship Id="rId2" Type="http://schemas.openxmlformats.org/officeDocument/2006/relationships/hyperlink" Target="https://podminky.urs.cz/item/CS_URS_2024_01/122251101" TargetMode="External" /><Relationship Id="rId3" Type="http://schemas.openxmlformats.org/officeDocument/2006/relationships/hyperlink" Target="https://podminky.urs.cz/item/CS_URS_2024_01/132251102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81951112" TargetMode="External" /><Relationship Id="rId8" Type="http://schemas.openxmlformats.org/officeDocument/2006/relationships/hyperlink" Target="https://podminky.urs.cz/item/CS_URS_2024_01/271532212" TargetMode="External" /><Relationship Id="rId9" Type="http://schemas.openxmlformats.org/officeDocument/2006/relationships/hyperlink" Target="https://podminky.urs.cz/item/CS_URS_2024_01/273313711" TargetMode="External" /><Relationship Id="rId10" Type="http://schemas.openxmlformats.org/officeDocument/2006/relationships/hyperlink" Target="https://podminky.urs.cz/item/CS_URS_2024_01/274321411" TargetMode="External" /><Relationship Id="rId11" Type="http://schemas.openxmlformats.org/officeDocument/2006/relationships/hyperlink" Target="https://podminky.urs.cz/item/CS_URS_2024_01/274351121" TargetMode="External" /><Relationship Id="rId12" Type="http://schemas.openxmlformats.org/officeDocument/2006/relationships/hyperlink" Target="https://podminky.urs.cz/item/CS_URS_2024_01/274351122" TargetMode="External" /><Relationship Id="rId13" Type="http://schemas.openxmlformats.org/officeDocument/2006/relationships/hyperlink" Target="https://podminky.urs.cz/item/CS_URS_2024_01/274361821" TargetMode="External" /><Relationship Id="rId14" Type="http://schemas.openxmlformats.org/officeDocument/2006/relationships/hyperlink" Target="https://podminky.urs.cz/item/CS_URS_2024_01/311101212" TargetMode="External" /><Relationship Id="rId15" Type="http://schemas.openxmlformats.org/officeDocument/2006/relationships/hyperlink" Target="https://podminky.urs.cz/item/CS_URS_2024_01/311235151" TargetMode="External" /><Relationship Id="rId16" Type="http://schemas.openxmlformats.org/officeDocument/2006/relationships/hyperlink" Target="https://podminky.urs.cz/item/CS_URS_2024_01/311235211" TargetMode="External" /><Relationship Id="rId17" Type="http://schemas.openxmlformats.org/officeDocument/2006/relationships/hyperlink" Target="https://podminky.urs.cz/item/CS_URS_2024_01/311238937" TargetMode="External" /><Relationship Id="rId18" Type="http://schemas.openxmlformats.org/officeDocument/2006/relationships/hyperlink" Target="https://podminky.urs.cz/item/CS_URS_2024_01/311238941" TargetMode="External" /><Relationship Id="rId19" Type="http://schemas.openxmlformats.org/officeDocument/2006/relationships/hyperlink" Target="https://podminky.urs.cz/item/CS_URS_2024_01/317168012" TargetMode="External" /><Relationship Id="rId20" Type="http://schemas.openxmlformats.org/officeDocument/2006/relationships/hyperlink" Target="https://podminky.urs.cz/item/CS_URS_2024_01/317168022" TargetMode="External" /><Relationship Id="rId21" Type="http://schemas.openxmlformats.org/officeDocument/2006/relationships/hyperlink" Target="https://podminky.urs.cz/item/CS_URS_2024_01/317168027" TargetMode="External" /><Relationship Id="rId22" Type="http://schemas.openxmlformats.org/officeDocument/2006/relationships/hyperlink" Target="https://podminky.urs.cz/item/CS_URS_2024_01/317168051" TargetMode="External" /><Relationship Id="rId23" Type="http://schemas.openxmlformats.org/officeDocument/2006/relationships/hyperlink" Target="https://podminky.urs.cz/item/CS_URS_2024_01/317168053" TargetMode="External" /><Relationship Id="rId24" Type="http://schemas.openxmlformats.org/officeDocument/2006/relationships/hyperlink" Target="https://podminky.urs.cz/item/CS_URS_2024_01/317168055" TargetMode="External" /><Relationship Id="rId25" Type="http://schemas.openxmlformats.org/officeDocument/2006/relationships/hyperlink" Target="https://podminky.urs.cz/item/CS_URS_2024_01/317168057" TargetMode="External" /><Relationship Id="rId26" Type="http://schemas.openxmlformats.org/officeDocument/2006/relationships/hyperlink" Target="https://podminky.urs.cz/item/CS_URS_2024_01/317168351" TargetMode="External" /><Relationship Id="rId27" Type="http://schemas.openxmlformats.org/officeDocument/2006/relationships/hyperlink" Target="https://podminky.urs.cz/item/CS_URS_2024_01/317168355" TargetMode="External" /><Relationship Id="rId28" Type="http://schemas.openxmlformats.org/officeDocument/2006/relationships/hyperlink" Target="https://podminky.urs.cz/item/CS_URS_2024_01/317168356" TargetMode="External" /><Relationship Id="rId29" Type="http://schemas.openxmlformats.org/officeDocument/2006/relationships/hyperlink" Target="https://podminky.urs.cz/item/CS_URS_2024_01/317998111" TargetMode="External" /><Relationship Id="rId30" Type="http://schemas.openxmlformats.org/officeDocument/2006/relationships/hyperlink" Target="https://podminky.urs.cz/item/CS_URS_2024_01/317998112" TargetMode="External" /><Relationship Id="rId31" Type="http://schemas.openxmlformats.org/officeDocument/2006/relationships/hyperlink" Target="https://podminky.urs.cz/item/CS_URS_2024_01/342244201" TargetMode="External" /><Relationship Id="rId32" Type="http://schemas.openxmlformats.org/officeDocument/2006/relationships/hyperlink" Target="https://podminky.urs.cz/item/CS_URS_2024_01/342244221" TargetMode="External" /><Relationship Id="rId33" Type="http://schemas.openxmlformats.org/officeDocument/2006/relationships/hyperlink" Target="https://podminky.urs.cz/item/CS_URS_2024_01/342291111" TargetMode="External" /><Relationship Id="rId34" Type="http://schemas.openxmlformats.org/officeDocument/2006/relationships/hyperlink" Target="https://podminky.urs.cz/item/CS_URS_2024_01/342291112" TargetMode="External" /><Relationship Id="rId35" Type="http://schemas.openxmlformats.org/officeDocument/2006/relationships/hyperlink" Target="https://podminky.urs.cz/item/CS_URS_2024_01/342291121" TargetMode="External" /><Relationship Id="rId36" Type="http://schemas.openxmlformats.org/officeDocument/2006/relationships/hyperlink" Target="https://podminky.urs.cz/item/CS_URS_2024_01/411121121" TargetMode="External" /><Relationship Id="rId37" Type="http://schemas.openxmlformats.org/officeDocument/2006/relationships/hyperlink" Target="https://podminky.urs.cz/item/CS_URS_2024_01/411121127" TargetMode="External" /><Relationship Id="rId38" Type="http://schemas.openxmlformats.org/officeDocument/2006/relationships/hyperlink" Target="https://podminky.urs.cz/item/CS_URS_2024_01/417238242" TargetMode="External" /><Relationship Id="rId39" Type="http://schemas.openxmlformats.org/officeDocument/2006/relationships/hyperlink" Target="https://podminky.urs.cz/item/CS_URS_2024_01/417238243" TargetMode="External" /><Relationship Id="rId40" Type="http://schemas.openxmlformats.org/officeDocument/2006/relationships/hyperlink" Target="https://podminky.urs.cz/item/CS_URS_2024_01/417321414" TargetMode="External" /><Relationship Id="rId41" Type="http://schemas.openxmlformats.org/officeDocument/2006/relationships/hyperlink" Target="https://podminky.urs.cz/item/CS_URS_2024_01/417351115" TargetMode="External" /><Relationship Id="rId42" Type="http://schemas.openxmlformats.org/officeDocument/2006/relationships/hyperlink" Target="https://podminky.urs.cz/item/CS_URS_2024_01/417351116" TargetMode="External" /><Relationship Id="rId43" Type="http://schemas.openxmlformats.org/officeDocument/2006/relationships/hyperlink" Target="https://podminky.urs.cz/item/CS_URS_2024_01/417361821" TargetMode="External" /><Relationship Id="rId44" Type="http://schemas.openxmlformats.org/officeDocument/2006/relationships/hyperlink" Target="https://podminky.urs.cz/item/CS_URS_2024_01/611142001" TargetMode="External" /><Relationship Id="rId45" Type="http://schemas.openxmlformats.org/officeDocument/2006/relationships/hyperlink" Target="https://podminky.urs.cz/item/CS_URS_2024_01/611321131" TargetMode="External" /><Relationship Id="rId46" Type="http://schemas.openxmlformats.org/officeDocument/2006/relationships/hyperlink" Target="https://podminky.urs.cz/item/CS_URS_2024_01/612311121" TargetMode="External" /><Relationship Id="rId47" Type="http://schemas.openxmlformats.org/officeDocument/2006/relationships/hyperlink" Target="https://podminky.urs.cz/item/CS_URS_2024_01/612311141" TargetMode="External" /><Relationship Id="rId48" Type="http://schemas.openxmlformats.org/officeDocument/2006/relationships/hyperlink" Target="https://podminky.urs.cz/item/CS_URS_2024_01/622211031" TargetMode="External" /><Relationship Id="rId49" Type="http://schemas.openxmlformats.org/officeDocument/2006/relationships/hyperlink" Target="https://podminky.urs.cz/item/CS_URS_2024_01/622221131" TargetMode="External" /><Relationship Id="rId50" Type="http://schemas.openxmlformats.org/officeDocument/2006/relationships/hyperlink" Target="https://podminky.urs.cz/item/CS_URS_2024_01/622251101" TargetMode="External" /><Relationship Id="rId51" Type="http://schemas.openxmlformats.org/officeDocument/2006/relationships/hyperlink" Target="https://podminky.urs.cz/item/CS_URS_2024_01/622251105" TargetMode="External" /><Relationship Id="rId52" Type="http://schemas.openxmlformats.org/officeDocument/2006/relationships/hyperlink" Target="https://podminky.urs.cz/item/CS_URS_2024_01/622252001" TargetMode="External" /><Relationship Id="rId53" Type="http://schemas.openxmlformats.org/officeDocument/2006/relationships/hyperlink" Target="https://podminky.urs.cz/item/CS_URS_2024_01/622252002" TargetMode="External" /><Relationship Id="rId54" Type="http://schemas.openxmlformats.org/officeDocument/2006/relationships/hyperlink" Target="https://podminky.urs.cz/item/CS_URS_2024_01/622252002" TargetMode="External" /><Relationship Id="rId55" Type="http://schemas.openxmlformats.org/officeDocument/2006/relationships/hyperlink" Target="https://podminky.urs.cz/item/CS_URS_2024_01/622511102" TargetMode="External" /><Relationship Id="rId56" Type="http://schemas.openxmlformats.org/officeDocument/2006/relationships/hyperlink" Target="https://podminky.urs.cz/item/CS_URS_2024_01/622521002" TargetMode="External" /><Relationship Id="rId57" Type="http://schemas.openxmlformats.org/officeDocument/2006/relationships/hyperlink" Target="https://podminky.urs.cz/item/CS_URS_2024_01/629991011" TargetMode="External" /><Relationship Id="rId58" Type="http://schemas.openxmlformats.org/officeDocument/2006/relationships/hyperlink" Target="https://podminky.urs.cz/item/CS_URS_2024_01/631311116" TargetMode="External" /><Relationship Id="rId59" Type="http://schemas.openxmlformats.org/officeDocument/2006/relationships/hyperlink" Target="https://podminky.urs.cz/item/CS_URS_2024_01/631311135" TargetMode="External" /><Relationship Id="rId60" Type="http://schemas.openxmlformats.org/officeDocument/2006/relationships/hyperlink" Target="https://podminky.urs.cz/item/CS_URS_2024_01/631319171" TargetMode="External" /><Relationship Id="rId61" Type="http://schemas.openxmlformats.org/officeDocument/2006/relationships/hyperlink" Target="https://podminky.urs.cz/item/CS_URS_2024_01/631319185" TargetMode="External" /><Relationship Id="rId62" Type="http://schemas.openxmlformats.org/officeDocument/2006/relationships/hyperlink" Target="https://podminky.urs.cz/item/CS_URS_2024_01/631362021" TargetMode="External" /><Relationship Id="rId63" Type="http://schemas.openxmlformats.org/officeDocument/2006/relationships/hyperlink" Target="https://podminky.urs.cz/item/CS_URS_2024_01/632451022" TargetMode="External" /><Relationship Id="rId64" Type="http://schemas.openxmlformats.org/officeDocument/2006/relationships/hyperlink" Target="https://podminky.urs.cz/item/CS_URS_2024_01/941211111" TargetMode="External" /><Relationship Id="rId65" Type="http://schemas.openxmlformats.org/officeDocument/2006/relationships/hyperlink" Target="https://podminky.urs.cz/item/CS_URS_2024_01/941211211" TargetMode="External" /><Relationship Id="rId66" Type="http://schemas.openxmlformats.org/officeDocument/2006/relationships/hyperlink" Target="https://podminky.urs.cz/item/CS_URS_2024_01/941211811" TargetMode="External" /><Relationship Id="rId67" Type="http://schemas.openxmlformats.org/officeDocument/2006/relationships/hyperlink" Target="https://podminky.urs.cz/item/CS_URS_2024_01/944611111" TargetMode="External" /><Relationship Id="rId68" Type="http://schemas.openxmlformats.org/officeDocument/2006/relationships/hyperlink" Target="https://podminky.urs.cz/item/CS_URS_2024_01/944611211" TargetMode="External" /><Relationship Id="rId69" Type="http://schemas.openxmlformats.org/officeDocument/2006/relationships/hyperlink" Target="https://podminky.urs.cz/item/CS_URS_2024_01/944611811" TargetMode="External" /><Relationship Id="rId70" Type="http://schemas.openxmlformats.org/officeDocument/2006/relationships/hyperlink" Target="https://podminky.urs.cz/item/CS_URS_2024_01/949101111" TargetMode="External" /><Relationship Id="rId71" Type="http://schemas.openxmlformats.org/officeDocument/2006/relationships/hyperlink" Target="https://podminky.urs.cz/item/CS_URS_2024_01/952901111" TargetMode="External" /><Relationship Id="rId72" Type="http://schemas.openxmlformats.org/officeDocument/2006/relationships/hyperlink" Target="https://podminky.urs.cz/item/CS_URS_2024_01/968082016" TargetMode="External" /><Relationship Id="rId73" Type="http://schemas.openxmlformats.org/officeDocument/2006/relationships/hyperlink" Target="https://podminky.urs.cz/item/CS_URS_2024_01/977211111" TargetMode="External" /><Relationship Id="rId74" Type="http://schemas.openxmlformats.org/officeDocument/2006/relationships/hyperlink" Target="https://podminky.urs.cz/item/CS_URS_2024_01/998011001" TargetMode="External" /><Relationship Id="rId75" Type="http://schemas.openxmlformats.org/officeDocument/2006/relationships/hyperlink" Target="https://podminky.urs.cz/item/CS_URS_2024_01/711111001" TargetMode="External" /><Relationship Id="rId76" Type="http://schemas.openxmlformats.org/officeDocument/2006/relationships/hyperlink" Target="https://podminky.urs.cz/item/CS_URS_2024_01/711141559" TargetMode="External" /><Relationship Id="rId77" Type="http://schemas.openxmlformats.org/officeDocument/2006/relationships/hyperlink" Target="https://podminky.urs.cz/item/CS_URS_2024_01/998711201" TargetMode="External" /><Relationship Id="rId78" Type="http://schemas.openxmlformats.org/officeDocument/2006/relationships/hyperlink" Target="https://podminky.urs.cz/item/CS_URS_2024_01/712311101" TargetMode="External" /><Relationship Id="rId79" Type="http://schemas.openxmlformats.org/officeDocument/2006/relationships/hyperlink" Target="https://podminky.urs.cz/item/CS_URS_2024_01/712331101" TargetMode="External" /><Relationship Id="rId80" Type="http://schemas.openxmlformats.org/officeDocument/2006/relationships/hyperlink" Target="https://podminky.urs.cz/item/CS_URS_2024_01/712331111" TargetMode="External" /><Relationship Id="rId81" Type="http://schemas.openxmlformats.org/officeDocument/2006/relationships/hyperlink" Target="https://podminky.urs.cz/item/CS_URS_2024_01/712341559" TargetMode="External" /><Relationship Id="rId82" Type="http://schemas.openxmlformats.org/officeDocument/2006/relationships/hyperlink" Target="https://podminky.urs.cz/item/CS_URS_2024_01/712341715" TargetMode="External" /><Relationship Id="rId83" Type="http://schemas.openxmlformats.org/officeDocument/2006/relationships/hyperlink" Target="https://podminky.urs.cz/item/CS_URS_2024_01/712363115" TargetMode="External" /><Relationship Id="rId84" Type="http://schemas.openxmlformats.org/officeDocument/2006/relationships/hyperlink" Target="https://podminky.urs.cz/item/CS_URS_2024_01/712771203" TargetMode="External" /><Relationship Id="rId85" Type="http://schemas.openxmlformats.org/officeDocument/2006/relationships/hyperlink" Target="https://podminky.urs.cz/item/CS_URS_2024_01/998712201" TargetMode="External" /><Relationship Id="rId86" Type="http://schemas.openxmlformats.org/officeDocument/2006/relationships/hyperlink" Target="https://podminky.urs.cz/item/CS_URS_2024_01/713111111" TargetMode="External" /><Relationship Id="rId87" Type="http://schemas.openxmlformats.org/officeDocument/2006/relationships/hyperlink" Target="https://podminky.urs.cz/item/CS_URS_2024_01/713121111" TargetMode="External" /><Relationship Id="rId88" Type="http://schemas.openxmlformats.org/officeDocument/2006/relationships/hyperlink" Target="https://podminky.urs.cz/item/CS_URS_2024_01/713131141" TargetMode="External" /><Relationship Id="rId89" Type="http://schemas.openxmlformats.org/officeDocument/2006/relationships/hyperlink" Target="https://podminky.urs.cz/item/CS_URS_2024_01/713131141" TargetMode="External" /><Relationship Id="rId90" Type="http://schemas.openxmlformats.org/officeDocument/2006/relationships/hyperlink" Target="https://podminky.urs.cz/item/CS_URS_2024_01/713131145" TargetMode="External" /><Relationship Id="rId91" Type="http://schemas.openxmlformats.org/officeDocument/2006/relationships/hyperlink" Target="https://podminky.urs.cz/item/CS_URS_2024_01/713191132" TargetMode="External" /><Relationship Id="rId92" Type="http://schemas.openxmlformats.org/officeDocument/2006/relationships/hyperlink" Target="https://podminky.urs.cz/item/CS_URS_2024_01/998713201" TargetMode="External" /><Relationship Id="rId93" Type="http://schemas.openxmlformats.org/officeDocument/2006/relationships/hyperlink" Target="https://podminky.urs.cz/item/CS_URS_2024_01/764201167" TargetMode="External" /><Relationship Id="rId94" Type="http://schemas.openxmlformats.org/officeDocument/2006/relationships/hyperlink" Target="https://podminky.urs.cz/item/CS_URS_2024_01/764244311" TargetMode="External" /><Relationship Id="rId95" Type="http://schemas.openxmlformats.org/officeDocument/2006/relationships/hyperlink" Target="https://podminky.urs.cz/item/CS_URS_2024_01/764246344" TargetMode="External" /><Relationship Id="rId96" Type="http://schemas.openxmlformats.org/officeDocument/2006/relationships/hyperlink" Target="https://podminky.urs.cz/item/CS_URS_2024_01/764548424" TargetMode="External" /><Relationship Id="rId97" Type="http://schemas.openxmlformats.org/officeDocument/2006/relationships/hyperlink" Target="https://podminky.urs.cz/item/CS_URS_2024_01/998764201" TargetMode="External" /><Relationship Id="rId98" Type="http://schemas.openxmlformats.org/officeDocument/2006/relationships/hyperlink" Target="https://podminky.urs.cz/item/CS_URS_2024_01/766622131" TargetMode="External" /><Relationship Id="rId99" Type="http://schemas.openxmlformats.org/officeDocument/2006/relationships/hyperlink" Target="https://podminky.urs.cz/item/CS_URS_2024_01/766622132" TargetMode="External" /><Relationship Id="rId100" Type="http://schemas.openxmlformats.org/officeDocument/2006/relationships/hyperlink" Target="https://podminky.urs.cz/item/CS_URS_2024_01/766660171" TargetMode="External" /><Relationship Id="rId101" Type="http://schemas.openxmlformats.org/officeDocument/2006/relationships/hyperlink" Target="https://podminky.urs.cz/item/CS_URS_2024_01/766660172" TargetMode="External" /><Relationship Id="rId102" Type="http://schemas.openxmlformats.org/officeDocument/2006/relationships/hyperlink" Target="https://podminky.urs.cz/item/CS_URS_2024_01/766660411" TargetMode="External" /><Relationship Id="rId103" Type="http://schemas.openxmlformats.org/officeDocument/2006/relationships/hyperlink" Target="https://podminky.urs.cz/item/CS_URS_2024_01/766660728" TargetMode="External" /><Relationship Id="rId104" Type="http://schemas.openxmlformats.org/officeDocument/2006/relationships/hyperlink" Target="https://podminky.urs.cz/item/CS_URS_2024_01/766660729" TargetMode="External" /><Relationship Id="rId105" Type="http://schemas.openxmlformats.org/officeDocument/2006/relationships/hyperlink" Target="https://podminky.urs.cz/item/CS_URS_2024_01/766682111" TargetMode="External" /><Relationship Id="rId106" Type="http://schemas.openxmlformats.org/officeDocument/2006/relationships/hyperlink" Target="https://podminky.urs.cz/item/CS_URS_2024_01/766694116" TargetMode="External" /><Relationship Id="rId107" Type="http://schemas.openxmlformats.org/officeDocument/2006/relationships/hyperlink" Target="https://podminky.urs.cz/item/CS_URS_2024_01/998766201" TargetMode="External" /><Relationship Id="rId108" Type="http://schemas.openxmlformats.org/officeDocument/2006/relationships/hyperlink" Target="https://podminky.urs.cz/item/CS_URS_2024_01/771111011" TargetMode="External" /><Relationship Id="rId109" Type="http://schemas.openxmlformats.org/officeDocument/2006/relationships/hyperlink" Target="https://podminky.urs.cz/item/CS_URS_2024_01/771121011" TargetMode="External" /><Relationship Id="rId110" Type="http://schemas.openxmlformats.org/officeDocument/2006/relationships/hyperlink" Target="https://podminky.urs.cz/item/CS_URS_2024_01/771474113" TargetMode="External" /><Relationship Id="rId111" Type="http://schemas.openxmlformats.org/officeDocument/2006/relationships/hyperlink" Target="https://podminky.urs.cz/item/CS_URS_2024_01/771574419" TargetMode="External" /><Relationship Id="rId112" Type="http://schemas.openxmlformats.org/officeDocument/2006/relationships/hyperlink" Target="https://podminky.urs.cz/item/CS_URS_2024_01/771577211" TargetMode="External" /><Relationship Id="rId113" Type="http://schemas.openxmlformats.org/officeDocument/2006/relationships/hyperlink" Target="https://podminky.urs.cz/item/CS_URS_2024_01/998771201" TargetMode="External" /><Relationship Id="rId114" Type="http://schemas.openxmlformats.org/officeDocument/2006/relationships/hyperlink" Target="https://podminky.urs.cz/item/CS_URS_2024_01/776111311" TargetMode="External" /><Relationship Id="rId115" Type="http://schemas.openxmlformats.org/officeDocument/2006/relationships/hyperlink" Target="https://podminky.urs.cz/item/CS_URS_2024_01/776121112" TargetMode="External" /><Relationship Id="rId116" Type="http://schemas.openxmlformats.org/officeDocument/2006/relationships/hyperlink" Target="https://podminky.urs.cz/item/CS_URS_2024_01/776141112" TargetMode="External" /><Relationship Id="rId117" Type="http://schemas.openxmlformats.org/officeDocument/2006/relationships/hyperlink" Target="https://podminky.urs.cz/item/CS_URS_2024_01/776231111" TargetMode="External" /><Relationship Id="rId118" Type="http://schemas.openxmlformats.org/officeDocument/2006/relationships/hyperlink" Target="https://podminky.urs.cz/item/CS_URS_2024_01/776411111" TargetMode="External" /><Relationship Id="rId119" Type="http://schemas.openxmlformats.org/officeDocument/2006/relationships/hyperlink" Target="https://podminky.urs.cz/item/CS_URS_2024_01/998776201" TargetMode="External" /><Relationship Id="rId120" Type="http://schemas.openxmlformats.org/officeDocument/2006/relationships/hyperlink" Target="https://podminky.urs.cz/item/CS_URS_2024_01/781111011" TargetMode="External" /><Relationship Id="rId121" Type="http://schemas.openxmlformats.org/officeDocument/2006/relationships/hyperlink" Target="https://podminky.urs.cz/item/CS_URS_2024_01/781121011" TargetMode="External" /><Relationship Id="rId122" Type="http://schemas.openxmlformats.org/officeDocument/2006/relationships/hyperlink" Target="https://podminky.urs.cz/item/CS_URS_2024_01/781474115" TargetMode="External" /><Relationship Id="rId123" Type="http://schemas.openxmlformats.org/officeDocument/2006/relationships/hyperlink" Target="https://podminky.urs.cz/item/CS_URS_2023_02/781477111" TargetMode="External" /><Relationship Id="rId124" Type="http://schemas.openxmlformats.org/officeDocument/2006/relationships/hyperlink" Target="https://podminky.urs.cz/item/CS_URS_2024_01/781492251" TargetMode="External" /><Relationship Id="rId125" Type="http://schemas.openxmlformats.org/officeDocument/2006/relationships/hyperlink" Target="https://podminky.urs.cz/item/CS_URS_2024_01/998781201" TargetMode="External" /><Relationship Id="rId126" Type="http://schemas.openxmlformats.org/officeDocument/2006/relationships/hyperlink" Target="https://podminky.urs.cz/item/CS_URS_2024_01/784181101" TargetMode="External" /><Relationship Id="rId127" Type="http://schemas.openxmlformats.org/officeDocument/2006/relationships/hyperlink" Target="https://podminky.urs.cz/item/CS_URS_2024_01/784221101" TargetMode="External" /><Relationship Id="rId128" Type="http://schemas.openxmlformats.org/officeDocument/2006/relationships/hyperlink" Target="https://podminky.urs.cz/item/CS_URS_2024_01/786623001" TargetMode="External" /><Relationship Id="rId1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1" TargetMode="External" /><Relationship Id="rId2" Type="http://schemas.openxmlformats.org/officeDocument/2006/relationships/hyperlink" Target="https://podminky.urs.cz/item/CS_URS_2024_01/1332511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171251201" TargetMode="External" /><Relationship Id="rId6" Type="http://schemas.openxmlformats.org/officeDocument/2006/relationships/hyperlink" Target="https://podminky.urs.cz/item/CS_URS_2024_01/174151101" TargetMode="External" /><Relationship Id="rId7" Type="http://schemas.openxmlformats.org/officeDocument/2006/relationships/hyperlink" Target="https://podminky.urs.cz/item/CS_URS_2024_01/175151101" TargetMode="External" /><Relationship Id="rId8" Type="http://schemas.openxmlformats.org/officeDocument/2006/relationships/hyperlink" Target="https://podminky.urs.cz/item/CS_URS_2024_01/181951112" TargetMode="External" /><Relationship Id="rId9" Type="http://schemas.openxmlformats.org/officeDocument/2006/relationships/hyperlink" Target="https://podminky.urs.cz/item/CS_URS_2024_01/271532212" TargetMode="External" /><Relationship Id="rId10" Type="http://schemas.openxmlformats.org/officeDocument/2006/relationships/hyperlink" Target="https://podminky.urs.cz/item/CS_URS_2024_01/273313511" TargetMode="External" /><Relationship Id="rId11" Type="http://schemas.openxmlformats.org/officeDocument/2006/relationships/hyperlink" Target="https://podminky.urs.cz/item/CS_URS_2024_01/612135101" TargetMode="External" /><Relationship Id="rId12" Type="http://schemas.openxmlformats.org/officeDocument/2006/relationships/hyperlink" Target="https://podminky.urs.cz/item/CS_URS_2024_01/974031133" TargetMode="External" /><Relationship Id="rId13" Type="http://schemas.openxmlformats.org/officeDocument/2006/relationships/hyperlink" Target="https://podminky.urs.cz/item/CS_URS_2024_01/974031142" TargetMode="External" /><Relationship Id="rId14" Type="http://schemas.openxmlformats.org/officeDocument/2006/relationships/hyperlink" Target="https://podminky.urs.cz/item/CS_URS_2024_01/974031164" TargetMode="External" /><Relationship Id="rId15" Type="http://schemas.openxmlformats.org/officeDocument/2006/relationships/hyperlink" Target="https://podminky.urs.cz/item/CS_URS_2024_01/997013211" TargetMode="External" /><Relationship Id="rId16" Type="http://schemas.openxmlformats.org/officeDocument/2006/relationships/hyperlink" Target="https://podminky.urs.cz/item/CS_URS_2024_01/997013501" TargetMode="External" /><Relationship Id="rId17" Type="http://schemas.openxmlformats.org/officeDocument/2006/relationships/hyperlink" Target="https://podminky.urs.cz/item/CS_URS_2024_01/997013509" TargetMode="External" /><Relationship Id="rId18" Type="http://schemas.openxmlformats.org/officeDocument/2006/relationships/hyperlink" Target="https://podminky.urs.cz/item/CS_URS_2024_01/997013863" TargetMode="External" /><Relationship Id="rId19" Type="http://schemas.openxmlformats.org/officeDocument/2006/relationships/hyperlink" Target="https://podminky.urs.cz/item/CS_URS_2024_01/998011001" TargetMode="External" /><Relationship Id="rId20" Type="http://schemas.openxmlformats.org/officeDocument/2006/relationships/hyperlink" Target="https://podminky.urs.cz/item/CS_URS_2024_01/721173401" TargetMode="External" /><Relationship Id="rId21" Type="http://schemas.openxmlformats.org/officeDocument/2006/relationships/hyperlink" Target="https://podminky.urs.cz/item/CS_URS_2024_01/721173403" TargetMode="External" /><Relationship Id="rId22" Type="http://schemas.openxmlformats.org/officeDocument/2006/relationships/hyperlink" Target="https://podminky.urs.cz/item/CS_URS_2024_01/721174025" TargetMode="External" /><Relationship Id="rId23" Type="http://schemas.openxmlformats.org/officeDocument/2006/relationships/hyperlink" Target="https://podminky.urs.cz/item/CS_URS_2024_01/721174042" TargetMode="External" /><Relationship Id="rId24" Type="http://schemas.openxmlformats.org/officeDocument/2006/relationships/hyperlink" Target="https://podminky.urs.cz/item/CS_URS_2024_01/721174043" TargetMode="External" /><Relationship Id="rId25" Type="http://schemas.openxmlformats.org/officeDocument/2006/relationships/hyperlink" Target="https://podminky.urs.cz/item/CS_URS_2024_01/721174044" TargetMode="External" /><Relationship Id="rId26" Type="http://schemas.openxmlformats.org/officeDocument/2006/relationships/hyperlink" Target="https://podminky.urs.cz/item/CS_URS_2024_01/721174045" TargetMode="External" /><Relationship Id="rId27" Type="http://schemas.openxmlformats.org/officeDocument/2006/relationships/hyperlink" Target="https://podminky.urs.cz/item/CS_URS_2024_01/721194104" TargetMode="External" /><Relationship Id="rId28" Type="http://schemas.openxmlformats.org/officeDocument/2006/relationships/hyperlink" Target="https://podminky.urs.cz/item/CS_URS_2024_01/721194105" TargetMode="External" /><Relationship Id="rId29" Type="http://schemas.openxmlformats.org/officeDocument/2006/relationships/hyperlink" Target="https://podminky.urs.cz/item/CS_URS_2024_01/721194109" TargetMode="External" /><Relationship Id="rId30" Type="http://schemas.openxmlformats.org/officeDocument/2006/relationships/hyperlink" Target="https://podminky.urs.cz/item/CS_URS_2024_01/721211402" TargetMode="External" /><Relationship Id="rId31" Type="http://schemas.openxmlformats.org/officeDocument/2006/relationships/hyperlink" Target="https://podminky.urs.cz/item/CS_URS_2024_01/721273153" TargetMode="External" /><Relationship Id="rId32" Type="http://schemas.openxmlformats.org/officeDocument/2006/relationships/hyperlink" Target="https://podminky.urs.cz/item/CS_URS_2024_01/721290111" TargetMode="External" /><Relationship Id="rId33" Type="http://schemas.openxmlformats.org/officeDocument/2006/relationships/hyperlink" Target="https://podminky.urs.cz/item/CS_URS_2024_01/998721201" TargetMode="External" /><Relationship Id="rId34" Type="http://schemas.openxmlformats.org/officeDocument/2006/relationships/hyperlink" Target="https://podminky.urs.cz/item/CS_URS_2024_01/722174002" TargetMode="External" /><Relationship Id="rId35" Type="http://schemas.openxmlformats.org/officeDocument/2006/relationships/hyperlink" Target="https://podminky.urs.cz/item/CS_URS_2024_01/722174003" TargetMode="External" /><Relationship Id="rId36" Type="http://schemas.openxmlformats.org/officeDocument/2006/relationships/hyperlink" Target="https://podminky.urs.cz/item/CS_URS_2024_01/722174004" TargetMode="External" /><Relationship Id="rId37" Type="http://schemas.openxmlformats.org/officeDocument/2006/relationships/hyperlink" Target="https://podminky.urs.cz/item/CS_URS_2024_01/722181231" TargetMode="External" /><Relationship Id="rId38" Type="http://schemas.openxmlformats.org/officeDocument/2006/relationships/hyperlink" Target="https://podminky.urs.cz/item/CS_URS_2024_01/722181232" TargetMode="External" /><Relationship Id="rId39" Type="http://schemas.openxmlformats.org/officeDocument/2006/relationships/hyperlink" Target="https://podminky.urs.cz/item/CS_URS_2024_01/722181241" TargetMode="External" /><Relationship Id="rId40" Type="http://schemas.openxmlformats.org/officeDocument/2006/relationships/hyperlink" Target="https://podminky.urs.cz/item/CS_URS_2024_01/722181242" TargetMode="External" /><Relationship Id="rId41" Type="http://schemas.openxmlformats.org/officeDocument/2006/relationships/hyperlink" Target="https://podminky.urs.cz/item/CS_URS_2024_01/722190401" TargetMode="External" /><Relationship Id="rId42" Type="http://schemas.openxmlformats.org/officeDocument/2006/relationships/hyperlink" Target="https://podminky.urs.cz/item/CS_URS_2024_01/722231073" TargetMode="External" /><Relationship Id="rId43" Type="http://schemas.openxmlformats.org/officeDocument/2006/relationships/hyperlink" Target="https://podminky.urs.cz/item/CS_URS_2024_01/722231142" TargetMode="External" /><Relationship Id="rId44" Type="http://schemas.openxmlformats.org/officeDocument/2006/relationships/hyperlink" Target="https://podminky.urs.cz/item/CS_URS_2024_01/722232043" TargetMode="External" /><Relationship Id="rId45" Type="http://schemas.openxmlformats.org/officeDocument/2006/relationships/hyperlink" Target="https://podminky.urs.cz/item/CS_URS_2024_01/722232044" TargetMode="External" /><Relationship Id="rId46" Type="http://schemas.openxmlformats.org/officeDocument/2006/relationships/hyperlink" Target="https://podminky.urs.cz/item/CS_URS_2024_01/722234264" TargetMode="External" /><Relationship Id="rId47" Type="http://schemas.openxmlformats.org/officeDocument/2006/relationships/hyperlink" Target="https://podminky.urs.cz/item/CS_URS_2024_01/722290226" TargetMode="External" /><Relationship Id="rId48" Type="http://schemas.openxmlformats.org/officeDocument/2006/relationships/hyperlink" Target="https://podminky.urs.cz/item/CS_URS_2024_01/722290234" TargetMode="External" /><Relationship Id="rId49" Type="http://schemas.openxmlformats.org/officeDocument/2006/relationships/hyperlink" Target="https://podminky.urs.cz/item/CS_URS_2024_01/998722201" TargetMode="External" /><Relationship Id="rId50" Type="http://schemas.openxmlformats.org/officeDocument/2006/relationships/hyperlink" Target="https://podminky.urs.cz/item/CS_URS_2024_01/725112022" TargetMode="External" /><Relationship Id="rId51" Type="http://schemas.openxmlformats.org/officeDocument/2006/relationships/hyperlink" Target="https://podminky.urs.cz/item/CS_URS_2024_01/725211601" TargetMode="External" /><Relationship Id="rId52" Type="http://schemas.openxmlformats.org/officeDocument/2006/relationships/hyperlink" Target="https://podminky.urs.cz/item/CS_URS_2024_01/725211603" TargetMode="External" /><Relationship Id="rId53" Type="http://schemas.openxmlformats.org/officeDocument/2006/relationships/hyperlink" Target="https://podminky.urs.cz/item/CS_URS_2024_01/725241111" TargetMode="External" /><Relationship Id="rId54" Type="http://schemas.openxmlformats.org/officeDocument/2006/relationships/hyperlink" Target="https://podminky.urs.cz/item/CS_URS_2024_01/725244522" TargetMode="External" /><Relationship Id="rId55" Type="http://schemas.openxmlformats.org/officeDocument/2006/relationships/hyperlink" Target="https://podminky.urs.cz/item/CS_URS_2024_01/725311121" TargetMode="External" /><Relationship Id="rId56" Type="http://schemas.openxmlformats.org/officeDocument/2006/relationships/hyperlink" Target="https://podminky.urs.cz/item/CS_URS_2024_01/725331111" TargetMode="External" /><Relationship Id="rId57" Type="http://schemas.openxmlformats.org/officeDocument/2006/relationships/hyperlink" Target="https://podminky.urs.cz/item/CS_URS_2024_01/725532126" TargetMode="External" /><Relationship Id="rId58" Type="http://schemas.openxmlformats.org/officeDocument/2006/relationships/hyperlink" Target="https://podminky.urs.cz/item/CS_URS_2024_01/725813111" TargetMode="External" /><Relationship Id="rId59" Type="http://schemas.openxmlformats.org/officeDocument/2006/relationships/hyperlink" Target="https://podminky.urs.cz/item/CS_URS_2024_01/725821312" TargetMode="External" /><Relationship Id="rId60" Type="http://schemas.openxmlformats.org/officeDocument/2006/relationships/hyperlink" Target="https://podminky.urs.cz/item/CS_URS_2024_01/725821325" TargetMode="External" /><Relationship Id="rId61" Type="http://schemas.openxmlformats.org/officeDocument/2006/relationships/hyperlink" Target="https://podminky.urs.cz/item/CS_URS_2024_01/725822611" TargetMode="External" /><Relationship Id="rId62" Type="http://schemas.openxmlformats.org/officeDocument/2006/relationships/hyperlink" Target="https://podminky.urs.cz/item/CS_URS_2024_01/725822654" TargetMode="External" /><Relationship Id="rId63" Type="http://schemas.openxmlformats.org/officeDocument/2006/relationships/hyperlink" Target="https://podminky.urs.cz/item/CS_URS_2024_01/725841312" TargetMode="External" /><Relationship Id="rId64" Type="http://schemas.openxmlformats.org/officeDocument/2006/relationships/hyperlink" Target="https://podminky.urs.cz/item/CS_URS_2024_01/998725201" TargetMode="External" /><Relationship Id="rId65" Type="http://schemas.openxmlformats.org/officeDocument/2006/relationships/hyperlink" Target="https://podminky.urs.cz/item/CS_URS_2024_01/726111031" TargetMode="External" /><Relationship Id="rId66" Type="http://schemas.openxmlformats.org/officeDocument/2006/relationships/hyperlink" Target="https://podminky.urs.cz/item/CS_URS_2024_01/998726211" TargetMode="External" /><Relationship Id="rId67" Type="http://schemas.openxmlformats.org/officeDocument/2006/relationships/hyperlink" Target="https://podminky.urs.cz/item/CS_URS_2024_01/732421201" TargetMode="External" /><Relationship Id="rId68" Type="http://schemas.openxmlformats.org/officeDocument/2006/relationships/hyperlink" Target="https://podminky.urs.cz/item/CS_URS_2024_01/998732201" TargetMode="External" /><Relationship Id="rId69" Type="http://schemas.openxmlformats.org/officeDocument/2006/relationships/hyperlink" Target="https://podminky.urs.cz/item/CS_URS_2024_01/HZS2212" TargetMode="External" /><Relationship Id="rId7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51111131" TargetMode="External" /><Relationship Id="rId2" Type="http://schemas.openxmlformats.org/officeDocument/2006/relationships/hyperlink" Target="https://podminky.urs.cz/item/CS_URS_2024_01/751344112" TargetMode="External" /><Relationship Id="rId3" Type="http://schemas.openxmlformats.org/officeDocument/2006/relationships/hyperlink" Target="https://podminky.urs.cz/item/CS_URS_2024_01/751398011" TargetMode="External" /><Relationship Id="rId4" Type="http://schemas.openxmlformats.org/officeDocument/2006/relationships/hyperlink" Target="https://podminky.urs.cz/item/CS_URS_2024_01/751398012" TargetMode="External" /><Relationship Id="rId5" Type="http://schemas.openxmlformats.org/officeDocument/2006/relationships/hyperlink" Target="https://podminky.urs.cz/item/CS_URS_2024_01/751398032" TargetMode="External" /><Relationship Id="rId6" Type="http://schemas.openxmlformats.org/officeDocument/2006/relationships/hyperlink" Target="https://podminky.urs.cz/item/CS_URS_2024_01/751398041" TargetMode="External" /><Relationship Id="rId7" Type="http://schemas.openxmlformats.org/officeDocument/2006/relationships/hyperlink" Target="https://podminky.urs.cz/item/CS_URS_2024_01/751510041" TargetMode="External" /><Relationship Id="rId8" Type="http://schemas.openxmlformats.org/officeDocument/2006/relationships/hyperlink" Target="https://podminky.urs.cz/item/CS_URS_2024_01/751510042" TargetMode="External" /><Relationship Id="rId9" Type="http://schemas.openxmlformats.org/officeDocument/2006/relationships/hyperlink" Target="https://podminky.urs.cz/item/CS_URS_2024_01/751514776" TargetMode="External" /><Relationship Id="rId10" Type="http://schemas.openxmlformats.org/officeDocument/2006/relationships/hyperlink" Target="https://podminky.urs.cz/item/CS_URS_2024_01/751611120" TargetMode="External" /><Relationship Id="rId11" Type="http://schemas.openxmlformats.org/officeDocument/2006/relationships/hyperlink" Target="https://podminky.urs.cz/item/CS_URS_2024_01/HZS2491" TargetMode="External" /><Relationship Id="rId12" Type="http://schemas.openxmlformats.org/officeDocument/2006/relationships/hyperlink" Target="https://podminky.urs.cz/item/CS_URS_2024_01/HZS3212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411" TargetMode="External" /><Relationship Id="rId2" Type="http://schemas.openxmlformats.org/officeDocument/2006/relationships/hyperlink" Target="https://podminky.urs.cz/item/CS_URS_2024_01/998713201" TargetMode="External" /><Relationship Id="rId3" Type="http://schemas.openxmlformats.org/officeDocument/2006/relationships/hyperlink" Target="https://podminky.urs.cz/item/CS_URS_2024_01/732421201" TargetMode="External" /><Relationship Id="rId4" Type="http://schemas.openxmlformats.org/officeDocument/2006/relationships/hyperlink" Target="https://podminky.urs.cz/item/CS_URS_2024_01/998732201" TargetMode="External" /><Relationship Id="rId5" Type="http://schemas.openxmlformats.org/officeDocument/2006/relationships/hyperlink" Target="https://podminky.urs.cz/item/CS_URS_2024_01/733223105" TargetMode="External" /><Relationship Id="rId6" Type="http://schemas.openxmlformats.org/officeDocument/2006/relationships/hyperlink" Target="https://podminky.urs.cz/item/CS_URS_2024_01/733291101" TargetMode="External" /><Relationship Id="rId7" Type="http://schemas.openxmlformats.org/officeDocument/2006/relationships/hyperlink" Target="https://podminky.urs.cz/item/CS_URS_2024_01/733322302" TargetMode="External" /><Relationship Id="rId8" Type="http://schemas.openxmlformats.org/officeDocument/2006/relationships/hyperlink" Target="https://podminky.urs.cz/item/CS_URS_2024_01/733391101" TargetMode="External" /><Relationship Id="rId9" Type="http://schemas.openxmlformats.org/officeDocument/2006/relationships/hyperlink" Target="https://podminky.urs.cz/item/CS_URS_2024_01/733811211" TargetMode="External" /><Relationship Id="rId10" Type="http://schemas.openxmlformats.org/officeDocument/2006/relationships/hyperlink" Target="https://podminky.urs.cz/item/CS_URS_2024_01/998733201" TargetMode="External" /><Relationship Id="rId11" Type="http://schemas.openxmlformats.org/officeDocument/2006/relationships/hyperlink" Target="https://podminky.urs.cz/item/CS_URS_2024_01/734292715" TargetMode="External" /><Relationship Id="rId12" Type="http://schemas.openxmlformats.org/officeDocument/2006/relationships/hyperlink" Target="https://podminky.urs.cz/item/CS_URS_2024_01/734295021" TargetMode="External" /><Relationship Id="rId13" Type="http://schemas.openxmlformats.org/officeDocument/2006/relationships/hyperlink" Target="https://podminky.urs.cz/item/CS_URS_2024_01/998734201" TargetMode="External" /><Relationship Id="rId14" Type="http://schemas.openxmlformats.org/officeDocument/2006/relationships/hyperlink" Target="https://podminky.urs.cz/item/CS_URS_2024_01/735511008" TargetMode="External" /><Relationship Id="rId15" Type="http://schemas.openxmlformats.org/officeDocument/2006/relationships/hyperlink" Target="https://podminky.urs.cz/item/CS_URS_2024_01/735511010" TargetMode="External" /><Relationship Id="rId16" Type="http://schemas.openxmlformats.org/officeDocument/2006/relationships/hyperlink" Target="https://podminky.urs.cz/item/CS_URS_2024_01/735511039" TargetMode="External" /><Relationship Id="rId17" Type="http://schemas.openxmlformats.org/officeDocument/2006/relationships/hyperlink" Target="https://podminky.urs.cz/item/CS_URS_2024_01/735511061" TargetMode="External" /><Relationship Id="rId18" Type="http://schemas.openxmlformats.org/officeDocument/2006/relationships/hyperlink" Target="https://podminky.urs.cz/item/CS_URS_2024_01/735511062" TargetMode="External" /><Relationship Id="rId19" Type="http://schemas.openxmlformats.org/officeDocument/2006/relationships/hyperlink" Target="https://podminky.urs.cz/item/CS_URS_2024_01/735511063" TargetMode="External" /><Relationship Id="rId20" Type="http://schemas.openxmlformats.org/officeDocument/2006/relationships/hyperlink" Target="https://podminky.urs.cz/item/CS_URS_2024_01/735511102" TargetMode="External" /><Relationship Id="rId21" Type="http://schemas.openxmlformats.org/officeDocument/2006/relationships/hyperlink" Target="https://podminky.urs.cz/item/CS_URS_2024_01/735511138" TargetMode="External" /><Relationship Id="rId22" Type="http://schemas.openxmlformats.org/officeDocument/2006/relationships/hyperlink" Target="https://podminky.urs.cz/item/CS_URS_2024_01/735511142" TargetMode="External" /><Relationship Id="rId23" Type="http://schemas.openxmlformats.org/officeDocument/2006/relationships/hyperlink" Target="https://podminky.urs.cz/item/CS_URS_2024_01/735511143" TargetMode="External" /><Relationship Id="rId24" Type="http://schemas.openxmlformats.org/officeDocument/2006/relationships/hyperlink" Target="https://podminky.urs.cz/item/CS_URS_2024_01/735511156" TargetMode="External" /><Relationship Id="rId25" Type="http://schemas.openxmlformats.org/officeDocument/2006/relationships/hyperlink" Target="https://podminky.urs.cz/item/CS_URS_2024_01/998735201" TargetMode="External" /><Relationship Id="rId26" Type="http://schemas.openxmlformats.org/officeDocument/2006/relationships/hyperlink" Target="https://podminky.urs.cz/item/CS_URS_2024_01/HZS2222" TargetMode="External" /><Relationship Id="rId27" Type="http://schemas.openxmlformats.org/officeDocument/2006/relationships/hyperlink" Target="https://podminky.urs.cz/item/CS_URS_2024_01/HZS2491" TargetMode="External" /><Relationship Id="rId2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225111" TargetMode="External" /><Relationship Id="rId2" Type="http://schemas.openxmlformats.org/officeDocument/2006/relationships/hyperlink" Target="https://podminky.urs.cz/item/CS_URS_2024_01/998225194" TargetMode="External" /><Relationship Id="rId3" Type="http://schemas.openxmlformats.org/officeDocument/2006/relationships/hyperlink" Target="https://podminky.urs.cz/item/CS_URS_2024_01/210220020" TargetMode="External" /><Relationship Id="rId4" Type="http://schemas.openxmlformats.org/officeDocument/2006/relationships/hyperlink" Target="https://podminky.urs.cz/item/CS_URS_2024_01/460030011" TargetMode="External" /><Relationship Id="rId5" Type="http://schemas.openxmlformats.org/officeDocument/2006/relationships/hyperlink" Target="https://podminky.urs.cz/item/CS_URS_2024_01/460030015" TargetMode="External" /><Relationship Id="rId6" Type="http://schemas.openxmlformats.org/officeDocument/2006/relationships/hyperlink" Target="https://podminky.urs.cz/item/CS_URS_2024_01/741110043" TargetMode="External" /><Relationship Id="rId7" Type="http://schemas.openxmlformats.org/officeDocument/2006/relationships/hyperlink" Target="https://podminky.urs.cz/item/CS_URS_2024_01/741128022" TargetMode="External" /><Relationship Id="rId8" Type="http://schemas.openxmlformats.org/officeDocument/2006/relationships/hyperlink" Target="https://podminky.urs.cz/item/CS_URS_2024_01/460161172" TargetMode="External" /><Relationship Id="rId9" Type="http://schemas.openxmlformats.org/officeDocument/2006/relationships/hyperlink" Target="https://podminky.urs.cz/item/CS_URS_2024_01/460431182" TargetMode="External" /><Relationship Id="rId10" Type="http://schemas.openxmlformats.org/officeDocument/2006/relationships/hyperlink" Target="https://podminky.urs.cz/item/CS_URS_2024_01/210290742" TargetMode="External" /><Relationship Id="rId11" Type="http://schemas.openxmlformats.org/officeDocument/2006/relationships/hyperlink" Target="https://podminky.urs.cz/item/CS_URS_2024_01/741130021" TargetMode="External" /><Relationship Id="rId12" Type="http://schemas.openxmlformats.org/officeDocument/2006/relationships/hyperlink" Target="https://podminky.urs.cz/item/CS_URS_2024_01/741110512" TargetMode="External" /><Relationship Id="rId13" Type="http://schemas.openxmlformats.org/officeDocument/2006/relationships/hyperlink" Target="https://podminky.urs.cz/item/CS_URS_2024_01/741111002" TargetMode="External" /><Relationship Id="rId14" Type="http://schemas.openxmlformats.org/officeDocument/2006/relationships/hyperlink" Target="https://podminky.urs.cz/item/CS_URS_2024_01/741112001" TargetMode="External" /><Relationship Id="rId15" Type="http://schemas.openxmlformats.org/officeDocument/2006/relationships/hyperlink" Target="https://podminky.urs.cz/item/CS_URS_2024_01/741122011" TargetMode="External" /><Relationship Id="rId16" Type="http://schemas.openxmlformats.org/officeDocument/2006/relationships/hyperlink" Target="https://podminky.urs.cz/item/CS_URS_2024_01/741122015" TargetMode="External" /><Relationship Id="rId17" Type="http://schemas.openxmlformats.org/officeDocument/2006/relationships/hyperlink" Target="https://podminky.urs.cz/item/CS_URS_2024_01/741122016" TargetMode="External" /><Relationship Id="rId18" Type="http://schemas.openxmlformats.org/officeDocument/2006/relationships/hyperlink" Target="https://podminky.urs.cz/item/CS_URS_2024_01/741122031" TargetMode="External" /><Relationship Id="rId19" Type="http://schemas.openxmlformats.org/officeDocument/2006/relationships/hyperlink" Target="https://podminky.urs.cz/item/CS_URS_2024_01/741122041" TargetMode="External" /><Relationship Id="rId20" Type="http://schemas.openxmlformats.org/officeDocument/2006/relationships/hyperlink" Target="https://podminky.urs.cz/item/CS_URS_2024_01/741122232" TargetMode="External" /><Relationship Id="rId21" Type="http://schemas.openxmlformats.org/officeDocument/2006/relationships/hyperlink" Target="https://podminky.urs.cz/item/CS_URS_2024_01/741311003" TargetMode="External" /><Relationship Id="rId22" Type="http://schemas.openxmlformats.org/officeDocument/2006/relationships/hyperlink" Target="https://podminky.urs.cz/item/CS_URS_2024_01/741311004" TargetMode="External" /><Relationship Id="rId23" Type="http://schemas.openxmlformats.org/officeDocument/2006/relationships/hyperlink" Target="https://podminky.urs.cz/item/CS_URS_2024_01/741313001" TargetMode="External" /><Relationship Id="rId24" Type="http://schemas.openxmlformats.org/officeDocument/2006/relationships/hyperlink" Target="https://podminky.urs.cz/item/CS_URS_2024_01/741313004" TargetMode="External" /><Relationship Id="rId25" Type="http://schemas.openxmlformats.org/officeDocument/2006/relationships/hyperlink" Target="https://podminky.urs.cz/item/CS_URS_2024_01/741370001" TargetMode="External" /><Relationship Id="rId26" Type="http://schemas.openxmlformats.org/officeDocument/2006/relationships/hyperlink" Target="https://podminky.urs.cz/item/CS_URS_2024_01/741370031" TargetMode="External" /><Relationship Id="rId27" Type="http://schemas.openxmlformats.org/officeDocument/2006/relationships/hyperlink" Target="https://podminky.urs.cz/item/CS_URS_2024_01/741370034" TargetMode="External" /><Relationship Id="rId28" Type="http://schemas.openxmlformats.org/officeDocument/2006/relationships/hyperlink" Target="https://podminky.urs.cz/item/CS_URS_2024_01/742360151" TargetMode="External" /><Relationship Id="rId29" Type="http://schemas.openxmlformats.org/officeDocument/2006/relationships/hyperlink" Target="https://podminky.urs.cz/item/CS_URS_2024_01/741210573" TargetMode="External" /><Relationship Id="rId30" Type="http://schemas.openxmlformats.org/officeDocument/2006/relationships/hyperlink" Target="https://podminky.urs.cz/item/CS_URS_2024_01/741320105" TargetMode="External" /><Relationship Id="rId31" Type="http://schemas.openxmlformats.org/officeDocument/2006/relationships/hyperlink" Target="https://podminky.urs.cz/item/CS_URS_2024_01/741320165" TargetMode="External" /><Relationship Id="rId32" Type="http://schemas.openxmlformats.org/officeDocument/2006/relationships/hyperlink" Target="https://podminky.urs.cz/item/CS_URS_2024_01/741321003" TargetMode="External" /><Relationship Id="rId33" Type="http://schemas.openxmlformats.org/officeDocument/2006/relationships/hyperlink" Target="https://podminky.urs.cz/item/CS_URS_2024_01/741321033" TargetMode="External" /><Relationship Id="rId34" Type="http://schemas.openxmlformats.org/officeDocument/2006/relationships/hyperlink" Target="https://podminky.urs.cz/item/CS_URS_2024_01/741322021" TargetMode="External" /><Relationship Id="rId35" Type="http://schemas.openxmlformats.org/officeDocument/2006/relationships/hyperlink" Target="https://podminky.urs.cz/item/CS_URS_2024_01/741330032" TargetMode="External" /><Relationship Id="rId36" Type="http://schemas.openxmlformats.org/officeDocument/2006/relationships/hyperlink" Target="https://podminky.urs.cz/item/CS_URS_2024_01/741330043" TargetMode="External" /><Relationship Id="rId37" Type="http://schemas.openxmlformats.org/officeDocument/2006/relationships/hyperlink" Target="https://podminky.urs.cz/item/CS_URS_2024_01/741410001" TargetMode="External" /><Relationship Id="rId38" Type="http://schemas.openxmlformats.org/officeDocument/2006/relationships/hyperlink" Target="https://podminky.urs.cz/item/CS_URS_2024_01/741410003" TargetMode="External" /><Relationship Id="rId39" Type="http://schemas.openxmlformats.org/officeDocument/2006/relationships/hyperlink" Target="https://podminky.urs.cz/item/CS_URS_2024_01/741430002" TargetMode="External" /><Relationship Id="rId40" Type="http://schemas.openxmlformats.org/officeDocument/2006/relationships/hyperlink" Target="https://podminky.urs.cz/item/CS_URS_2024_01/741711011" TargetMode="External" /><Relationship Id="rId41" Type="http://schemas.openxmlformats.org/officeDocument/2006/relationships/hyperlink" Target="https://podminky.urs.cz/item/CS_URS_2024_01/741721011" TargetMode="External" /><Relationship Id="rId42" Type="http://schemas.openxmlformats.org/officeDocument/2006/relationships/hyperlink" Target="https://podminky.urs.cz/item/CS_URS_2024_01/741751213" TargetMode="External" /><Relationship Id="rId43" Type="http://schemas.openxmlformats.org/officeDocument/2006/relationships/hyperlink" Target="https://podminky.urs.cz/item/CS_URS_2024_01/741730031" TargetMode="External" /><Relationship Id="rId44" Type="http://schemas.openxmlformats.org/officeDocument/2006/relationships/hyperlink" Target="https://podminky.urs.cz/item/CS_URS_2024_01/741120125" TargetMode="External" /><Relationship Id="rId45" Type="http://schemas.openxmlformats.org/officeDocument/2006/relationships/hyperlink" Target="https://podminky.urs.cz/item/CS_URS_2024_01/741751411" TargetMode="External" /><Relationship Id="rId46" Type="http://schemas.openxmlformats.org/officeDocument/2006/relationships/hyperlink" Target="https://podminky.urs.cz/item/CS_URS_2024_01/741751613" TargetMode="External" /><Relationship Id="rId47" Type="http://schemas.openxmlformats.org/officeDocument/2006/relationships/hyperlink" Target="https://podminky.urs.cz/item/CS_URS_2024_01/460581111" TargetMode="External" /><Relationship Id="rId48" Type="http://schemas.openxmlformats.org/officeDocument/2006/relationships/hyperlink" Target="https://podminky.urs.cz/item/CS_URS_2024_01/HZS2232" TargetMode="External" /><Relationship Id="rId49" Type="http://schemas.openxmlformats.org/officeDocument/2006/relationships/hyperlink" Target="https://podminky.urs.cz/item/CS_URS_2024_01/HZS2491" TargetMode="External" /><Relationship Id="rId5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51352" TargetMode="External" /><Relationship Id="rId2" Type="http://schemas.openxmlformats.org/officeDocument/2006/relationships/hyperlink" Target="https://podminky.urs.cz/item/CS_URS_2024_01/113106134" TargetMode="External" /><Relationship Id="rId3" Type="http://schemas.openxmlformats.org/officeDocument/2006/relationships/hyperlink" Target="https://podminky.urs.cz/item/CS_URS_2024_01/113204111" TargetMode="External" /><Relationship Id="rId4" Type="http://schemas.openxmlformats.org/officeDocument/2006/relationships/hyperlink" Target="https://podminky.urs.cz/item/CS_URS_2024_01/122251101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81351003" TargetMode="External" /><Relationship Id="rId9" Type="http://schemas.openxmlformats.org/officeDocument/2006/relationships/hyperlink" Target="https://podminky.urs.cz/item/CS_URS_2024_01/181411131" TargetMode="External" /><Relationship Id="rId10" Type="http://schemas.openxmlformats.org/officeDocument/2006/relationships/hyperlink" Target="https://podminky.urs.cz/item/CS_URS_2024_01/181951111" TargetMode="External" /><Relationship Id="rId11" Type="http://schemas.openxmlformats.org/officeDocument/2006/relationships/hyperlink" Target="https://podminky.urs.cz/item/CS_URS_2024_01/181951112" TargetMode="External" /><Relationship Id="rId12" Type="http://schemas.openxmlformats.org/officeDocument/2006/relationships/hyperlink" Target="https://podminky.urs.cz/item/CS_URS_2024_01/564851011" TargetMode="External" /><Relationship Id="rId13" Type="http://schemas.openxmlformats.org/officeDocument/2006/relationships/hyperlink" Target="https://podminky.urs.cz/item/CS_URS_2024_01/596211111" TargetMode="External" /><Relationship Id="rId14" Type="http://schemas.openxmlformats.org/officeDocument/2006/relationships/hyperlink" Target="https://podminky.urs.cz/item/CS_URS_2024_01/916331111" TargetMode="External" /><Relationship Id="rId15" Type="http://schemas.openxmlformats.org/officeDocument/2006/relationships/hyperlink" Target="https://podminky.urs.cz/item/CS_URS_2024_01/997221551" TargetMode="External" /><Relationship Id="rId16" Type="http://schemas.openxmlformats.org/officeDocument/2006/relationships/hyperlink" Target="https://podminky.urs.cz/item/CS_URS_2024_01/997221559" TargetMode="External" /><Relationship Id="rId17" Type="http://schemas.openxmlformats.org/officeDocument/2006/relationships/hyperlink" Target="https://podminky.urs.cz/item/CS_URS_2024_01/997221861" TargetMode="External" /><Relationship Id="rId18" Type="http://schemas.openxmlformats.org/officeDocument/2006/relationships/hyperlink" Target="https://podminky.urs.cz/item/CS_URS_2024_01/998223011" TargetMode="External" /><Relationship Id="rId19" Type="http://schemas.openxmlformats.org/officeDocument/2006/relationships/hyperlink" Target="https://podminky.urs.cz/item/CS_URS_2024_01/711131101" TargetMode="External" /><Relationship Id="rId20" Type="http://schemas.openxmlformats.org/officeDocument/2006/relationships/hyperlink" Target="https://podminky.urs.cz/item/CS_URS_2024_01/998711201" TargetMode="External" /><Relationship Id="rId2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2" TargetMode="External" /><Relationship Id="rId2" Type="http://schemas.openxmlformats.org/officeDocument/2006/relationships/hyperlink" Target="https://podminky.urs.cz/item/CS_URS_2024_01/132251102" TargetMode="External" /><Relationship Id="rId3" Type="http://schemas.openxmlformats.org/officeDocument/2006/relationships/hyperlink" Target="https://podminky.urs.cz/item/CS_URS_2024_01/13325110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75151101" TargetMode="External" /><Relationship Id="rId9" Type="http://schemas.openxmlformats.org/officeDocument/2006/relationships/hyperlink" Target="https://podminky.urs.cz/item/CS_URS_2024_01/181951112" TargetMode="External" /><Relationship Id="rId10" Type="http://schemas.openxmlformats.org/officeDocument/2006/relationships/hyperlink" Target="https://podminky.urs.cz/item/CS_URS_2024_01/271532212" TargetMode="External" /><Relationship Id="rId11" Type="http://schemas.openxmlformats.org/officeDocument/2006/relationships/hyperlink" Target="https://podminky.urs.cz/item/CS_URS_2024_01/273313611" TargetMode="External" /><Relationship Id="rId12" Type="http://schemas.openxmlformats.org/officeDocument/2006/relationships/hyperlink" Target="https://podminky.urs.cz/item/CS_URS_2024_01/382413112" TargetMode="External" /><Relationship Id="rId13" Type="http://schemas.openxmlformats.org/officeDocument/2006/relationships/hyperlink" Target="https://podminky.urs.cz/item/CS_URS_2024_01/382413114" TargetMode="External" /><Relationship Id="rId14" Type="http://schemas.openxmlformats.org/officeDocument/2006/relationships/hyperlink" Target="https://podminky.urs.cz/item/CS_URS_2024_01/451573111" TargetMode="External" /><Relationship Id="rId15" Type="http://schemas.openxmlformats.org/officeDocument/2006/relationships/hyperlink" Target="https://podminky.urs.cz/item/CS_URS_2024_01/452112112" TargetMode="External" /><Relationship Id="rId16" Type="http://schemas.openxmlformats.org/officeDocument/2006/relationships/hyperlink" Target="https://podminky.urs.cz/item/CS_URS_2024_01/617633112" TargetMode="External" /><Relationship Id="rId17" Type="http://schemas.openxmlformats.org/officeDocument/2006/relationships/hyperlink" Target="https://podminky.urs.cz/item/CS_URS_2024_01/871171211" TargetMode="External" /><Relationship Id="rId18" Type="http://schemas.openxmlformats.org/officeDocument/2006/relationships/hyperlink" Target="https://podminky.urs.cz/item/CS_URS_2024_01/871313121" TargetMode="External" /><Relationship Id="rId19" Type="http://schemas.openxmlformats.org/officeDocument/2006/relationships/hyperlink" Target="https://podminky.urs.cz/item/CS_URS_2024_01/891182122" TargetMode="External" /><Relationship Id="rId20" Type="http://schemas.openxmlformats.org/officeDocument/2006/relationships/hyperlink" Target="https://podminky.urs.cz/item/CS_URS_2024_01/894138001" TargetMode="External" /><Relationship Id="rId21" Type="http://schemas.openxmlformats.org/officeDocument/2006/relationships/hyperlink" Target="https://podminky.urs.cz/item/CS_URS_2024_01/894411121" TargetMode="External" /><Relationship Id="rId22" Type="http://schemas.openxmlformats.org/officeDocument/2006/relationships/hyperlink" Target="https://podminky.urs.cz/item/CS_URS_2024_01/897171111" TargetMode="External" /><Relationship Id="rId23" Type="http://schemas.openxmlformats.org/officeDocument/2006/relationships/hyperlink" Target="https://podminky.urs.cz/item/CS_URS_2024_01/899104112" TargetMode="External" /><Relationship Id="rId24" Type="http://schemas.openxmlformats.org/officeDocument/2006/relationships/hyperlink" Target="https://podminky.urs.cz/item/CS_URS_2024_01/899721111" TargetMode="External" /><Relationship Id="rId25" Type="http://schemas.openxmlformats.org/officeDocument/2006/relationships/hyperlink" Target="https://podminky.urs.cz/item/CS_URS_2024_01/899722113" TargetMode="External" /><Relationship Id="rId26" Type="http://schemas.openxmlformats.org/officeDocument/2006/relationships/hyperlink" Target="https://podminky.urs.cz/item/CS_URS_2024_01/715174022" TargetMode="External" /><Relationship Id="rId27" Type="http://schemas.openxmlformats.org/officeDocument/2006/relationships/hyperlink" Target="https://podminky.urs.cz/item/CS_URS_2024_01/721173315" TargetMode="External" /><Relationship Id="rId28" Type="http://schemas.openxmlformats.org/officeDocument/2006/relationships/hyperlink" Target="https://podminky.urs.cz/item/CS_URS_2024_01/721173316" TargetMode="External" /><Relationship Id="rId29" Type="http://schemas.openxmlformats.org/officeDocument/2006/relationships/hyperlink" Target="https://podminky.urs.cz/item/CS_URS_2024_01/721242106" TargetMode="External" /><Relationship Id="rId30" Type="http://schemas.openxmlformats.org/officeDocument/2006/relationships/hyperlink" Target="https://podminky.urs.cz/item/CS_URS_2024_01/724149101" TargetMode="External" /><Relationship Id="rId31" Type="http://schemas.openxmlformats.org/officeDocument/2006/relationships/hyperlink" Target="https://podminky.urs.cz/item/CS_URS_2024_01/HZS2212" TargetMode="External" /><Relationship Id="rId32" Type="http://schemas.openxmlformats.org/officeDocument/2006/relationships/hyperlink" Target="https://podminky.urs.cz/item/CS_URS_2024_01/HZS2232" TargetMode="External" /><Relationship Id="rId3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Zázemí pro dětskou skupinu - Kynšperk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Kynšperk nad Ohří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 Kynšperk nad Ohří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Nováček Jiří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Milan Hájek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VRN'!J30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'00 - VRN'!P83</f>
        <v>0</v>
      </c>
      <c r="AV55" s="122">
        <f>'00 - VRN'!J33</f>
        <v>0</v>
      </c>
      <c r="AW55" s="122">
        <f>'00 - VRN'!J34</f>
        <v>0</v>
      </c>
      <c r="AX55" s="122">
        <f>'00 - VRN'!J35</f>
        <v>0</v>
      </c>
      <c r="AY55" s="122">
        <f>'00 - VRN'!J36</f>
        <v>0</v>
      </c>
      <c r="AZ55" s="122">
        <f>'00 - VRN'!F33</f>
        <v>0</v>
      </c>
      <c r="BA55" s="122">
        <f>'00 - VRN'!F34</f>
        <v>0</v>
      </c>
      <c r="BB55" s="122">
        <f>'00 - VRN'!F35</f>
        <v>0</v>
      </c>
      <c r="BC55" s="122">
        <f>'00 - VRN'!F36</f>
        <v>0</v>
      </c>
      <c r="BD55" s="124">
        <f>'00 - VRN'!F37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'10 - Stavební část'!J30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'10 - Stavební část'!P98</f>
        <v>0</v>
      </c>
      <c r="AV56" s="122">
        <f>'10 - Stavební část'!J33</f>
        <v>0</v>
      </c>
      <c r="AW56" s="122">
        <f>'10 - Stavební část'!J34</f>
        <v>0</v>
      </c>
      <c r="AX56" s="122">
        <f>'10 - Stavební část'!J35</f>
        <v>0</v>
      </c>
      <c r="AY56" s="122">
        <f>'10 - Stavební část'!J36</f>
        <v>0</v>
      </c>
      <c r="AZ56" s="122">
        <f>'10 - Stavební část'!F33</f>
        <v>0</v>
      </c>
      <c r="BA56" s="122">
        <f>'10 - Stavební část'!F34</f>
        <v>0</v>
      </c>
      <c r="BB56" s="122">
        <f>'10 - Stavební část'!F35</f>
        <v>0</v>
      </c>
      <c r="BC56" s="122">
        <f>'10 - Stavební část'!F36</f>
        <v>0</v>
      </c>
      <c r="BD56" s="124">
        <f>'10 - Stavební část'!F37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'20 - ZTI'!J30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'20 - ZTI'!P93</f>
        <v>0</v>
      </c>
      <c r="AV57" s="122">
        <f>'20 - ZTI'!J33</f>
        <v>0</v>
      </c>
      <c r="AW57" s="122">
        <f>'20 - ZTI'!J34</f>
        <v>0</v>
      </c>
      <c r="AX57" s="122">
        <f>'20 - ZTI'!J35</f>
        <v>0</v>
      </c>
      <c r="AY57" s="122">
        <f>'20 - ZTI'!J36</f>
        <v>0</v>
      </c>
      <c r="AZ57" s="122">
        <f>'20 - ZTI'!F33</f>
        <v>0</v>
      </c>
      <c r="BA57" s="122">
        <f>'20 - ZTI'!F34</f>
        <v>0</v>
      </c>
      <c r="BB57" s="122">
        <f>'20 - ZTI'!F35</f>
        <v>0</v>
      </c>
      <c r="BC57" s="122">
        <f>'20 - ZTI'!F36</f>
        <v>0</v>
      </c>
      <c r="BD57" s="124">
        <f>'20 - ZTI'!F37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'30 - Odvětrání'!J30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'30 - Odvětrání'!P82</f>
        <v>0</v>
      </c>
      <c r="AV58" s="122">
        <f>'30 - Odvětrání'!J33</f>
        <v>0</v>
      </c>
      <c r="AW58" s="122">
        <f>'30 - Odvětrání'!J34</f>
        <v>0</v>
      </c>
      <c r="AX58" s="122">
        <f>'30 - Odvětrání'!J35</f>
        <v>0</v>
      </c>
      <c r="AY58" s="122">
        <f>'30 - Odvětrání'!J36</f>
        <v>0</v>
      </c>
      <c r="AZ58" s="122">
        <f>'30 - Odvětrání'!F33</f>
        <v>0</v>
      </c>
      <c r="BA58" s="122">
        <f>'30 - Odvětrání'!F34</f>
        <v>0</v>
      </c>
      <c r="BB58" s="122">
        <f>'30 - Odvětrání'!F35</f>
        <v>0</v>
      </c>
      <c r="BC58" s="122">
        <f>'30 - Odvětrání'!F36</f>
        <v>0</v>
      </c>
      <c r="BD58" s="124">
        <f>'30 - Odvětrání'!F37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16.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'40 - UT'!J30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'40 - UT'!P86</f>
        <v>0</v>
      </c>
      <c r="AV59" s="122">
        <f>'40 - UT'!J33</f>
        <v>0</v>
      </c>
      <c r="AW59" s="122">
        <f>'40 - UT'!J34</f>
        <v>0</v>
      </c>
      <c r="AX59" s="122">
        <f>'40 - UT'!J35</f>
        <v>0</v>
      </c>
      <c r="AY59" s="122">
        <f>'40 - UT'!J36</f>
        <v>0</v>
      </c>
      <c r="AZ59" s="122">
        <f>'40 - UT'!F33</f>
        <v>0</v>
      </c>
      <c r="BA59" s="122">
        <f>'40 - UT'!F34</f>
        <v>0</v>
      </c>
      <c r="BB59" s="122">
        <f>'40 - UT'!F35</f>
        <v>0</v>
      </c>
      <c r="BC59" s="122">
        <f>'40 - UT'!F36</f>
        <v>0</v>
      </c>
      <c r="BD59" s="124">
        <f>'40 - UT'!F37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16.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'50 - Elektroinstalace'!J30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'50 - Elektroinstalace'!P89</f>
        <v>0</v>
      </c>
      <c r="AV60" s="122">
        <f>'50 - Elektroinstalace'!J33</f>
        <v>0</v>
      </c>
      <c r="AW60" s="122">
        <f>'50 - Elektroinstalace'!J34</f>
        <v>0</v>
      </c>
      <c r="AX60" s="122">
        <f>'50 - Elektroinstalace'!J35</f>
        <v>0</v>
      </c>
      <c r="AY60" s="122">
        <f>'50 - Elektroinstalace'!J36</f>
        <v>0</v>
      </c>
      <c r="AZ60" s="122">
        <f>'50 - Elektroinstalace'!F33</f>
        <v>0</v>
      </c>
      <c r="BA60" s="122">
        <f>'50 - Elektroinstalace'!F34</f>
        <v>0</v>
      </c>
      <c r="BB60" s="122">
        <f>'50 - Elektroinstalace'!F35</f>
        <v>0</v>
      </c>
      <c r="BC60" s="122">
        <f>'50 - Elektroinstalace'!F36</f>
        <v>0</v>
      </c>
      <c r="BD60" s="124">
        <f>'50 - Elektroinstalace'!F37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7" customFormat="1" ht="16.5" customHeight="1">
      <c r="A61" s="113" t="s">
        <v>76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'60 - Venkovní úpravy'!J30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79</v>
      </c>
      <c r="AR61" s="120"/>
      <c r="AS61" s="121">
        <v>0</v>
      </c>
      <c r="AT61" s="122">
        <f>ROUND(SUM(AV61:AW61),2)</f>
        <v>0</v>
      </c>
      <c r="AU61" s="123">
        <f>'60 - Venkovní úpravy'!P87</f>
        <v>0</v>
      </c>
      <c r="AV61" s="122">
        <f>'60 - Venkovní úpravy'!J33</f>
        <v>0</v>
      </c>
      <c r="AW61" s="122">
        <f>'60 - Venkovní úpravy'!J34</f>
        <v>0</v>
      </c>
      <c r="AX61" s="122">
        <f>'60 - Venkovní úpravy'!J35</f>
        <v>0</v>
      </c>
      <c r="AY61" s="122">
        <f>'60 - Venkovní úpravy'!J36</f>
        <v>0</v>
      </c>
      <c r="AZ61" s="122">
        <f>'60 - Venkovní úpravy'!F33</f>
        <v>0</v>
      </c>
      <c r="BA61" s="122">
        <f>'60 - Venkovní úpravy'!F34</f>
        <v>0</v>
      </c>
      <c r="BB61" s="122">
        <f>'60 - Venkovní úpravy'!F35</f>
        <v>0</v>
      </c>
      <c r="BC61" s="122">
        <f>'60 - Venkovní úpravy'!F36</f>
        <v>0</v>
      </c>
      <c r="BD61" s="124">
        <f>'60 - Venkovní úpravy'!F37</f>
        <v>0</v>
      </c>
      <c r="BE61" s="7"/>
      <c r="BT61" s="125" t="s">
        <v>80</v>
      </c>
      <c r="BV61" s="125" t="s">
        <v>74</v>
      </c>
      <c r="BW61" s="125" t="s">
        <v>100</v>
      </c>
      <c r="BX61" s="125" t="s">
        <v>5</v>
      </c>
      <c r="CL61" s="125" t="s">
        <v>19</v>
      </c>
      <c r="CM61" s="125" t="s">
        <v>82</v>
      </c>
    </row>
    <row r="62" s="7" customFormat="1" ht="16.5" customHeight="1">
      <c r="A62" s="113" t="s">
        <v>76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'70 - Venkovní rozvody'!J30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79</v>
      </c>
      <c r="AR62" s="120"/>
      <c r="AS62" s="126">
        <v>0</v>
      </c>
      <c r="AT62" s="127">
        <f>ROUND(SUM(AV62:AW62),2)</f>
        <v>0</v>
      </c>
      <c r="AU62" s="128">
        <f>'70 - Venkovní rozvody'!P91</f>
        <v>0</v>
      </c>
      <c r="AV62" s="127">
        <f>'70 - Venkovní rozvody'!J33</f>
        <v>0</v>
      </c>
      <c r="AW62" s="127">
        <f>'70 - Venkovní rozvody'!J34</f>
        <v>0</v>
      </c>
      <c r="AX62" s="127">
        <f>'70 - Venkovní rozvody'!J35</f>
        <v>0</v>
      </c>
      <c r="AY62" s="127">
        <f>'70 - Venkovní rozvody'!J36</f>
        <v>0</v>
      </c>
      <c r="AZ62" s="127">
        <f>'70 - Venkovní rozvody'!F33</f>
        <v>0</v>
      </c>
      <c r="BA62" s="127">
        <f>'70 - Venkovní rozvody'!F34</f>
        <v>0</v>
      </c>
      <c r="BB62" s="127">
        <f>'70 - Venkovní rozvody'!F35</f>
        <v>0</v>
      </c>
      <c r="BC62" s="127">
        <f>'70 - Venkovní rozvody'!F36</f>
        <v>0</v>
      </c>
      <c r="BD62" s="129">
        <f>'70 - Venkovní rozvody'!F37</f>
        <v>0</v>
      </c>
      <c r="BE62" s="7"/>
      <c r="BT62" s="125" t="s">
        <v>80</v>
      </c>
      <c r="BV62" s="125" t="s">
        <v>74</v>
      </c>
      <c r="BW62" s="125" t="s">
        <v>103</v>
      </c>
      <c r="BX62" s="125" t="s">
        <v>5</v>
      </c>
      <c r="CL62" s="125" t="s">
        <v>19</v>
      </c>
      <c r="CM62" s="125" t="s">
        <v>82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eBdrbbI40qy8SX9BB/MDyIzMtWUGDBdD8bFSelkHwrbkDIsKxbwThXRWSy2cIburvXdYemCRev/zm9mTchxTHA==" hashValue="7G1Ef8bt+zksciICnTBfQ9jjhvGVEYYm+WcK6gMFiocmtPHCa6nITmOtLps6CNCNgCmb6fyLmLdav5Avz43Qw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RN'!C2" display="/"/>
    <hyperlink ref="A56" location="'10 - Stavební část'!C2" display="/"/>
    <hyperlink ref="A57" location="'20 - ZTI'!C2" display="/"/>
    <hyperlink ref="A58" location="'30 - Odvětrání'!C2" display="/"/>
    <hyperlink ref="A59" location="'40 - UT'!C2" display="/"/>
    <hyperlink ref="A60" location="'50 - Elektroinstalace'!C2" display="/"/>
    <hyperlink ref="A61" location="'60 - Venkovní úpravy'!C2" display="/"/>
    <hyperlink ref="A62" location="'70 - Venkovní rozvo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2758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2759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2760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2761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2762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2763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2764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2765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2766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2767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2768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79</v>
      </c>
      <c r="F18" s="290" t="s">
        <v>2769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2770</v>
      </c>
      <c r="F19" s="290" t="s">
        <v>2771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2772</v>
      </c>
      <c r="F20" s="290" t="s">
        <v>2773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2774</v>
      </c>
      <c r="F21" s="290" t="s">
        <v>2775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2776</v>
      </c>
      <c r="F22" s="290" t="s">
        <v>2777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2778</v>
      </c>
      <c r="F23" s="290" t="s">
        <v>2779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2780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2781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2782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2783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2784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2785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2786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2787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2788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116</v>
      </c>
      <c r="F36" s="290"/>
      <c r="G36" s="290" t="s">
        <v>2789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2790</v>
      </c>
      <c r="F37" s="290"/>
      <c r="G37" s="290" t="s">
        <v>2791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53</v>
      </c>
      <c r="F38" s="290"/>
      <c r="G38" s="290" t="s">
        <v>2792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54</v>
      </c>
      <c r="F39" s="290"/>
      <c r="G39" s="290" t="s">
        <v>2793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117</v>
      </c>
      <c r="F40" s="290"/>
      <c r="G40" s="290" t="s">
        <v>2794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118</v>
      </c>
      <c r="F41" s="290"/>
      <c r="G41" s="290" t="s">
        <v>2795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2796</v>
      </c>
      <c r="F42" s="290"/>
      <c r="G42" s="290" t="s">
        <v>2797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2798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2799</v>
      </c>
      <c r="F44" s="290"/>
      <c r="G44" s="290" t="s">
        <v>2800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120</v>
      </c>
      <c r="F45" s="290"/>
      <c r="G45" s="290" t="s">
        <v>2801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2802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2803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2804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2805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2806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2807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2808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2809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2810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2811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2812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2813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2814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2815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2816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2817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2818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2819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2820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2821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2822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2823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2824</v>
      </c>
      <c r="D76" s="308"/>
      <c r="E76" s="308"/>
      <c r="F76" s="308" t="s">
        <v>2825</v>
      </c>
      <c r="G76" s="309"/>
      <c r="H76" s="308" t="s">
        <v>54</v>
      </c>
      <c r="I76" s="308" t="s">
        <v>57</v>
      </c>
      <c r="J76" s="308" t="s">
        <v>2826</v>
      </c>
      <c r="K76" s="307"/>
    </row>
    <row r="77" s="1" customFormat="1" ht="17.25" customHeight="1">
      <c r="B77" s="305"/>
      <c r="C77" s="310" t="s">
        <v>2827</v>
      </c>
      <c r="D77" s="310"/>
      <c r="E77" s="310"/>
      <c r="F77" s="311" t="s">
        <v>2828</v>
      </c>
      <c r="G77" s="312"/>
      <c r="H77" s="310"/>
      <c r="I77" s="310"/>
      <c r="J77" s="310" t="s">
        <v>2829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53</v>
      </c>
      <c r="D79" s="315"/>
      <c r="E79" s="315"/>
      <c r="F79" s="316" t="s">
        <v>2830</v>
      </c>
      <c r="G79" s="317"/>
      <c r="H79" s="293" t="s">
        <v>2831</v>
      </c>
      <c r="I79" s="293" t="s">
        <v>2832</v>
      </c>
      <c r="J79" s="293">
        <v>20</v>
      </c>
      <c r="K79" s="307"/>
    </row>
    <row r="80" s="1" customFormat="1" ht="15" customHeight="1">
      <c r="B80" s="305"/>
      <c r="C80" s="293" t="s">
        <v>2833</v>
      </c>
      <c r="D80" s="293"/>
      <c r="E80" s="293"/>
      <c r="F80" s="316" t="s">
        <v>2830</v>
      </c>
      <c r="G80" s="317"/>
      <c r="H80" s="293" t="s">
        <v>2834</v>
      </c>
      <c r="I80" s="293" t="s">
        <v>2832</v>
      </c>
      <c r="J80" s="293">
        <v>120</v>
      </c>
      <c r="K80" s="307"/>
    </row>
    <row r="81" s="1" customFormat="1" ht="15" customHeight="1">
      <c r="B81" s="318"/>
      <c r="C81" s="293" t="s">
        <v>2835</v>
      </c>
      <c r="D81" s="293"/>
      <c r="E81" s="293"/>
      <c r="F81" s="316" t="s">
        <v>2836</v>
      </c>
      <c r="G81" s="317"/>
      <c r="H81" s="293" t="s">
        <v>2837</v>
      </c>
      <c r="I81" s="293" t="s">
        <v>2832</v>
      </c>
      <c r="J81" s="293">
        <v>50</v>
      </c>
      <c r="K81" s="307"/>
    </row>
    <row r="82" s="1" customFormat="1" ht="15" customHeight="1">
      <c r="B82" s="318"/>
      <c r="C82" s="293" t="s">
        <v>2838</v>
      </c>
      <c r="D82" s="293"/>
      <c r="E82" s="293"/>
      <c r="F82" s="316" t="s">
        <v>2830</v>
      </c>
      <c r="G82" s="317"/>
      <c r="H82" s="293" t="s">
        <v>2839</v>
      </c>
      <c r="I82" s="293" t="s">
        <v>2840</v>
      </c>
      <c r="J82" s="293"/>
      <c r="K82" s="307"/>
    </row>
    <row r="83" s="1" customFormat="1" ht="15" customHeight="1">
      <c r="B83" s="318"/>
      <c r="C83" s="319" t="s">
        <v>2841</v>
      </c>
      <c r="D83" s="319"/>
      <c r="E83" s="319"/>
      <c r="F83" s="320" t="s">
        <v>2836</v>
      </c>
      <c r="G83" s="319"/>
      <c r="H83" s="319" t="s">
        <v>2842</v>
      </c>
      <c r="I83" s="319" t="s">
        <v>2832</v>
      </c>
      <c r="J83" s="319">
        <v>15</v>
      </c>
      <c r="K83" s="307"/>
    </row>
    <row r="84" s="1" customFormat="1" ht="15" customHeight="1">
      <c r="B84" s="318"/>
      <c r="C84" s="319" t="s">
        <v>2843</v>
      </c>
      <c r="D84" s="319"/>
      <c r="E84" s="319"/>
      <c r="F84" s="320" t="s">
        <v>2836</v>
      </c>
      <c r="G84" s="319"/>
      <c r="H84" s="319" t="s">
        <v>2844</v>
      </c>
      <c r="I84" s="319" t="s">
        <v>2832</v>
      </c>
      <c r="J84" s="319">
        <v>15</v>
      </c>
      <c r="K84" s="307"/>
    </row>
    <row r="85" s="1" customFormat="1" ht="15" customHeight="1">
      <c r="B85" s="318"/>
      <c r="C85" s="319" t="s">
        <v>2845</v>
      </c>
      <c r="D85" s="319"/>
      <c r="E85" s="319"/>
      <c r="F85" s="320" t="s">
        <v>2836</v>
      </c>
      <c r="G85" s="319"/>
      <c r="H85" s="319" t="s">
        <v>2846</v>
      </c>
      <c r="I85" s="319" t="s">
        <v>2832</v>
      </c>
      <c r="J85" s="319">
        <v>20</v>
      </c>
      <c r="K85" s="307"/>
    </row>
    <row r="86" s="1" customFormat="1" ht="15" customHeight="1">
      <c r="B86" s="318"/>
      <c r="C86" s="319" t="s">
        <v>2847</v>
      </c>
      <c r="D86" s="319"/>
      <c r="E86" s="319"/>
      <c r="F86" s="320" t="s">
        <v>2836</v>
      </c>
      <c r="G86" s="319"/>
      <c r="H86" s="319" t="s">
        <v>2848</v>
      </c>
      <c r="I86" s="319" t="s">
        <v>2832</v>
      </c>
      <c r="J86" s="319">
        <v>20</v>
      </c>
      <c r="K86" s="307"/>
    </row>
    <row r="87" s="1" customFormat="1" ht="15" customHeight="1">
      <c r="B87" s="318"/>
      <c r="C87" s="293" t="s">
        <v>2849</v>
      </c>
      <c r="D87" s="293"/>
      <c r="E87" s="293"/>
      <c r="F87" s="316" t="s">
        <v>2836</v>
      </c>
      <c r="G87" s="317"/>
      <c r="H87" s="293" t="s">
        <v>2850</v>
      </c>
      <c r="I87" s="293" t="s">
        <v>2832</v>
      </c>
      <c r="J87" s="293">
        <v>50</v>
      </c>
      <c r="K87" s="307"/>
    </row>
    <row r="88" s="1" customFormat="1" ht="15" customHeight="1">
      <c r="B88" s="318"/>
      <c r="C88" s="293" t="s">
        <v>2851</v>
      </c>
      <c r="D88" s="293"/>
      <c r="E88" s="293"/>
      <c r="F88" s="316" t="s">
        <v>2836</v>
      </c>
      <c r="G88" s="317"/>
      <c r="H88" s="293" t="s">
        <v>2852</v>
      </c>
      <c r="I88" s="293" t="s">
        <v>2832</v>
      </c>
      <c r="J88" s="293">
        <v>20</v>
      </c>
      <c r="K88" s="307"/>
    </row>
    <row r="89" s="1" customFormat="1" ht="15" customHeight="1">
      <c r="B89" s="318"/>
      <c r="C89" s="293" t="s">
        <v>2853</v>
      </c>
      <c r="D89" s="293"/>
      <c r="E89" s="293"/>
      <c r="F89" s="316" t="s">
        <v>2836</v>
      </c>
      <c r="G89" s="317"/>
      <c r="H89" s="293" t="s">
        <v>2854</v>
      </c>
      <c r="I89" s="293" t="s">
        <v>2832</v>
      </c>
      <c r="J89" s="293">
        <v>20</v>
      </c>
      <c r="K89" s="307"/>
    </row>
    <row r="90" s="1" customFormat="1" ht="15" customHeight="1">
      <c r="B90" s="318"/>
      <c r="C90" s="293" t="s">
        <v>2855</v>
      </c>
      <c r="D90" s="293"/>
      <c r="E90" s="293"/>
      <c r="F90" s="316" t="s">
        <v>2836</v>
      </c>
      <c r="G90" s="317"/>
      <c r="H90" s="293" t="s">
        <v>2856</v>
      </c>
      <c r="I90" s="293" t="s">
        <v>2832</v>
      </c>
      <c r="J90" s="293">
        <v>50</v>
      </c>
      <c r="K90" s="307"/>
    </row>
    <row r="91" s="1" customFormat="1" ht="15" customHeight="1">
      <c r="B91" s="318"/>
      <c r="C91" s="293" t="s">
        <v>2857</v>
      </c>
      <c r="D91" s="293"/>
      <c r="E91" s="293"/>
      <c r="F91" s="316" t="s">
        <v>2836</v>
      </c>
      <c r="G91" s="317"/>
      <c r="H91" s="293" t="s">
        <v>2857</v>
      </c>
      <c r="I91" s="293" t="s">
        <v>2832</v>
      </c>
      <c r="J91" s="293">
        <v>50</v>
      </c>
      <c r="K91" s="307"/>
    </row>
    <row r="92" s="1" customFormat="1" ht="15" customHeight="1">
      <c r="B92" s="318"/>
      <c r="C92" s="293" t="s">
        <v>2858</v>
      </c>
      <c r="D92" s="293"/>
      <c r="E92" s="293"/>
      <c r="F92" s="316" t="s">
        <v>2836</v>
      </c>
      <c r="G92" s="317"/>
      <c r="H92" s="293" t="s">
        <v>2859</v>
      </c>
      <c r="I92" s="293" t="s">
        <v>2832</v>
      </c>
      <c r="J92" s="293">
        <v>255</v>
      </c>
      <c r="K92" s="307"/>
    </row>
    <row r="93" s="1" customFormat="1" ht="15" customHeight="1">
      <c r="B93" s="318"/>
      <c r="C93" s="293" t="s">
        <v>2860</v>
      </c>
      <c r="D93" s="293"/>
      <c r="E93" s="293"/>
      <c r="F93" s="316" t="s">
        <v>2830</v>
      </c>
      <c r="G93" s="317"/>
      <c r="H93" s="293" t="s">
        <v>2861</v>
      </c>
      <c r="I93" s="293" t="s">
        <v>2862</v>
      </c>
      <c r="J93" s="293"/>
      <c r="K93" s="307"/>
    </row>
    <row r="94" s="1" customFormat="1" ht="15" customHeight="1">
      <c r="B94" s="318"/>
      <c r="C94" s="293" t="s">
        <v>2863</v>
      </c>
      <c r="D94" s="293"/>
      <c r="E94" s="293"/>
      <c r="F94" s="316" t="s">
        <v>2830</v>
      </c>
      <c r="G94" s="317"/>
      <c r="H94" s="293" t="s">
        <v>2864</v>
      </c>
      <c r="I94" s="293" t="s">
        <v>2865</v>
      </c>
      <c r="J94" s="293"/>
      <c r="K94" s="307"/>
    </row>
    <row r="95" s="1" customFormat="1" ht="15" customHeight="1">
      <c r="B95" s="318"/>
      <c r="C95" s="293" t="s">
        <v>2866</v>
      </c>
      <c r="D95" s="293"/>
      <c r="E95" s="293"/>
      <c r="F95" s="316" t="s">
        <v>2830</v>
      </c>
      <c r="G95" s="317"/>
      <c r="H95" s="293" t="s">
        <v>2866</v>
      </c>
      <c r="I95" s="293" t="s">
        <v>2865</v>
      </c>
      <c r="J95" s="293"/>
      <c r="K95" s="307"/>
    </row>
    <row r="96" s="1" customFormat="1" ht="15" customHeight="1">
      <c r="B96" s="318"/>
      <c r="C96" s="293" t="s">
        <v>38</v>
      </c>
      <c r="D96" s="293"/>
      <c r="E96" s="293"/>
      <c r="F96" s="316" t="s">
        <v>2830</v>
      </c>
      <c r="G96" s="317"/>
      <c r="H96" s="293" t="s">
        <v>2867</v>
      </c>
      <c r="I96" s="293" t="s">
        <v>2865</v>
      </c>
      <c r="J96" s="293"/>
      <c r="K96" s="307"/>
    </row>
    <row r="97" s="1" customFormat="1" ht="15" customHeight="1">
      <c r="B97" s="318"/>
      <c r="C97" s="293" t="s">
        <v>48</v>
      </c>
      <c r="D97" s="293"/>
      <c r="E97" s="293"/>
      <c r="F97" s="316" t="s">
        <v>2830</v>
      </c>
      <c r="G97" s="317"/>
      <c r="H97" s="293" t="s">
        <v>2868</v>
      </c>
      <c r="I97" s="293" t="s">
        <v>2865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2869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2824</v>
      </c>
      <c r="D103" s="308"/>
      <c r="E103" s="308"/>
      <c r="F103" s="308" t="s">
        <v>2825</v>
      </c>
      <c r="G103" s="309"/>
      <c r="H103" s="308" t="s">
        <v>54</v>
      </c>
      <c r="I103" s="308" t="s">
        <v>57</v>
      </c>
      <c r="J103" s="308" t="s">
        <v>2826</v>
      </c>
      <c r="K103" s="307"/>
    </row>
    <row r="104" s="1" customFormat="1" ht="17.25" customHeight="1">
      <c r="B104" s="305"/>
      <c r="C104" s="310" t="s">
        <v>2827</v>
      </c>
      <c r="D104" s="310"/>
      <c r="E104" s="310"/>
      <c r="F104" s="311" t="s">
        <v>2828</v>
      </c>
      <c r="G104" s="312"/>
      <c r="H104" s="310"/>
      <c r="I104" s="310"/>
      <c r="J104" s="310" t="s">
        <v>2829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53</v>
      </c>
      <c r="D106" s="315"/>
      <c r="E106" s="315"/>
      <c r="F106" s="316" t="s">
        <v>2830</v>
      </c>
      <c r="G106" s="293"/>
      <c r="H106" s="293" t="s">
        <v>2870</v>
      </c>
      <c r="I106" s="293" t="s">
        <v>2832</v>
      </c>
      <c r="J106" s="293">
        <v>20</v>
      </c>
      <c r="K106" s="307"/>
    </row>
    <row r="107" s="1" customFormat="1" ht="15" customHeight="1">
      <c r="B107" s="305"/>
      <c r="C107" s="293" t="s">
        <v>2833</v>
      </c>
      <c r="D107" s="293"/>
      <c r="E107" s="293"/>
      <c r="F107" s="316" t="s">
        <v>2830</v>
      </c>
      <c r="G107" s="293"/>
      <c r="H107" s="293" t="s">
        <v>2870</v>
      </c>
      <c r="I107" s="293" t="s">
        <v>2832</v>
      </c>
      <c r="J107" s="293">
        <v>120</v>
      </c>
      <c r="K107" s="307"/>
    </row>
    <row r="108" s="1" customFormat="1" ht="15" customHeight="1">
      <c r="B108" s="318"/>
      <c r="C108" s="293" t="s">
        <v>2835</v>
      </c>
      <c r="D108" s="293"/>
      <c r="E108" s="293"/>
      <c r="F108" s="316" t="s">
        <v>2836</v>
      </c>
      <c r="G108" s="293"/>
      <c r="H108" s="293" t="s">
        <v>2870</v>
      </c>
      <c r="I108" s="293" t="s">
        <v>2832</v>
      </c>
      <c r="J108" s="293">
        <v>50</v>
      </c>
      <c r="K108" s="307"/>
    </row>
    <row r="109" s="1" customFormat="1" ht="15" customHeight="1">
      <c r="B109" s="318"/>
      <c r="C109" s="293" t="s">
        <v>2838</v>
      </c>
      <c r="D109" s="293"/>
      <c r="E109" s="293"/>
      <c r="F109" s="316" t="s">
        <v>2830</v>
      </c>
      <c r="G109" s="293"/>
      <c r="H109" s="293" t="s">
        <v>2870</v>
      </c>
      <c r="I109" s="293" t="s">
        <v>2840</v>
      </c>
      <c r="J109" s="293"/>
      <c r="K109" s="307"/>
    </row>
    <row r="110" s="1" customFormat="1" ht="15" customHeight="1">
      <c r="B110" s="318"/>
      <c r="C110" s="293" t="s">
        <v>2849</v>
      </c>
      <c r="D110" s="293"/>
      <c r="E110" s="293"/>
      <c r="F110" s="316" t="s">
        <v>2836</v>
      </c>
      <c r="G110" s="293"/>
      <c r="H110" s="293" t="s">
        <v>2870</v>
      </c>
      <c r="I110" s="293" t="s">
        <v>2832</v>
      </c>
      <c r="J110" s="293">
        <v>50</v>
      </c>
      <c r="K110" s="307"/>
    </row>
    <row r="111" s="1" customFormat="1" ht="15" customHeight="1">
      <c r="B111" s="318"/>
      <c r="C111" s="293" t="s">
        <v>2857</v>
      </c>
      <c r="D111" s="293"/>
      <c r="E111" s="293"/>
      <c r="F111" s="316" t="s">
        <v>2836</v>
      </c>
      <c r="G111" s="293"/>
      <c r="H111" s="293" t="s">
        <v>2870</v>
      </c>
      <c r="I111" s="293" t="s">
        <v>2832</v>
      </c>
      <c r="J111" s="293">
        <v>50</v>
      </c>
      <c r="K111" s="307"/>
    </row>
    <row r="112" s="1" customFormat="1" ht="15" customHeight="1">
      <c r="B112" s="318"/>
      <c r="C112" s="293" t="s">
        <v>2855</v>
      </c>
      <c r="D112" s="293"/>
      <c r="E112" s="293"/>
      <c r="F112" s="316" t="s">
        <v>2836</v>
      </c>
      <c r="G112" s="293"/>
      <c r="H112" s="293" t="s">
        <v>2870</v>
      </c>
      <c r="I112" s="293" t="s">
        <v>2832</v>
      </c>
      <c r="J112" s="293">
        <v>50</v>
      </c>
      <c r="K112" s="307"/>
    </row>
    <row r="113" s="1" customFormat="1" ht="15" customHeight="1">
      <c r="B113" s="318"/>
      <c r="C113" s="293" t="s">
        <v>53</v>
      </c>
      <c r="D113" s="293"/>
      <c r="E113" s="293"/>
      <c r="F113" s="316" t="s">
        <v>2830</v>
      </c>
      <c r="G113" s="293"/>
      <c r="H113" s="293" t="s">
        <v>2871</v>
      </c>
      <c r="I113" s="293" t="s">
        <v>2832</v>
      </c>
      <c r="J113" s="293">
        <v>20</v>
      </c>
      <c r="K113" s="307"/>
    </row>
    <row r="114" s="1" customFormat="1" ht="15" customHeight="1">
      <c r="B114" s="318"/>
      <c r="C114" s="293" t="s">
        <v>2872</v>
      </c>
      <c r="D114" s="293"/>
      <c r="E114" s="293"/>
      <c r="F114" s="316" t="s">
        <v>2830</v>
      </c>
      <c r="G114" s="293"/>
      <c r="H114" s="293" t="s">
        <v>2873</v>
      </c>
      <c r="I114" s="293" t="s">
        <v>2832</v>
      </c>
      <c r="J114" s="293">
        <v>120</v>
      </c>
      <c r="K114" s="307"/>
    </row>
    <row r="115" s="1" customFormat="1" ht="15" customHeight="1">
      <c r="B115" s="318"/>
      <c r="C115" s="293" t="s">
        <v>38</v>
      </c>
      <c r="D115" s="293"/>
      <c r="E115" s="293"/>
      <c r="F115" s="316" t="s">
        <v>2830</v>
      </c>
      <c r="G115" s="293"/>
      <c r="H115" s="293" t="s">
        <v>2874</v>
      </c>
      <c r="I115" s="293" t="s">
        <v>2865</v>
      </c>
      <c r="J115" s="293"/>
      <c r="K115" s="307"/>
    </row>
    <row r="116" s="1" customFormat="1" ht="15" customHeight="1">
      <c r="B116" s="318"/>
      <c r="C116" s="293" t="s">
        <v>48</v>
      </c>
      <c r="D116" s="293"/>
      <c r="E116" s="293"/>
      <c r="F116" s="316" t="s">
        <v>2830</v>
      </c>
      <c r="G116" s="293"/>
      <c r="H116" s="293" t="s">
        <v>2875</v>
      </c>
      <c r="I116" s="293" t="s">
        <v>2865</v>
      </c>
      <c r="J116" s="293"/>
      <c r="K116" s="307"/>
    </row>
    <row r="117" s="1" customFormat="1" ht="15" customHeight="1">
      <c r="B117" s="318"/>
      <c r="C117" s="293" t="s">
        <v>57</v>
      </c>
      <c r="D117" s="293"/>
      <c r="E117" s="293"/>
      <c r="F117" s="316" t="s">
        <v>2830</v>
      </c>
      <c r="G117" s="293"/>
      <c r="H117" s="293" t="s">
        <v>2876</v>
      </c>
      <c r="I117" s="293" t="s">
        <v>2877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2878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2824</v>
      </c>
      <c r="D123" s="308"/>
      <c r="E123" s="308"/>
      <c r="F123" s="308" t="s">
        <v>2825</v>
      </c>
      <c r="G123" s="309"/>
      <c r="H123" s="308" t="s">
        <v>54</v>
      </c>
      <c r="I123" s="308" t="s">
        <v>57</v>
      </c>
      <c r="J123" s="308" t="s">
        <v>2826</v>
      </c>
      <c r="K123" s="337"/>
    </row>
    <row r="124" s="1" customFormat="1" ht="17.25" customHeight="1">
      <c r="B124" s="336"/>
      <c r="C124" s="310" t="s">
        <v>2827</v>
      </c>
      <c r="D124" s="310"/>
      <c r="E124" s="310"/>
      <c r="F124" s="311" t="s">
        <v>2828</v>
      </c>
      <c r="G124" s="312"/>
      <c r="H124" s="310"/>
      <c r="I124" s="310"/>
      <c r="J124" s="310" t="s">
        <v>2829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2833</v>
      </c>
      <c r="D126" s="315"/>
      <c r="E126" s="315"/>
      <c r="F126" s="316" t="s">
        <v>2830</v>
      </c>
      <c r="G126" s="293"/>
      <c r="H126" s="293" t="s">
        <v>2870</v>
      </c>
      <c r="I126" s="293" t="s">
        <v>2832</v>
      </c>
      <c r="J126" s="293">
        <v>120</v>
      </c>
      <c r="K126" s="341"/>
    </row>
    <row r="127" s="1" customFormat="1" ht="15" customHeight="1">
      <c r="B127" s="338"/>
      <c r="C127" s="293" t="s">
        <v>2879</v>
      </c>
      <c r="D127" s="293"/>
      <c r="E127" s="293"/>
      <c r="F127" s="316" t="s">
        <v>2830</v>
      </c>
      <c r="G127" s="293"/>
      <c r="H127" s="293" t="s">
        <v>2880</v>
      </c>
      <c r="I127" s="293" t="s">
        <v>2832</v>
      </c>
      <c r="J127" s="293" t="s">
        <v>2881</v>
      </c>
      <c r="K127" s="341"/>
    </row>
    <row r="128" s="1" customFormat="1" ht="15" customHeight="1">
      <c r="B128" s="338"/>
      <c r="C128" s="293" t="s">
        <v>2778</v>
      </c>
      <c r="D128" s="293"/>
      <c r="E128" s="293"/>
      <c r="F128" s="316" t="s">
        <v>2830</v>
      </c>
      <c r="G128" s="293"/>
      <c r="H128" s="293" t="s">
        <v>2882</v>
      </c>
      <c r="I128" s="293" t="s">
        <v>2832</v>
      </c>
      <c r="J128" s="293" t="s">
        <v>2881</v>
      </c>
      <c r="K128" s="341"/>
    </row>
    <row r="129" s="1" customFormat="1" ht="15" customHeight="1">
      <c r="B129" s="338"/>
      <c r="C129" s="293" t="s">
        <v>2841</v>
      </c>
      <c r="D129" s="293"/>
      <c r="E129" s="293"/>
      <c r="F129" s="316" t="s">
        <v>2836</v>
      </c>
      <c r="G129" s="293"/>
      <c r="H129" s="293" t="s">
        <v>2842</v>
      </c>
      <c r="I129" s="293" t="s">
        <v>2832</v>
      </c>
      <c r="J129" s="293">
        <v>15</v>
      </c>
      <c r="K129" s="341"/>
    </row>
    <row r="130" s="1" customFormat="1" ht="15" customHeight="1">
      <c r="B130" s="338"/>
      <c r="C130" s="319" t="s">
        <v>2843</v>
      </c>
      <c r="D130" s="319"/>
      <c r="E130" s="319"/>
      <c r="F130" s="320" t="s">
        <v>2836</v>
      </c>
      <c r="G130" s="319"/>
      <c r="H130" s="319" t="s">
        <v>2844</v>
      </c>
      <c r="I130" s="319" t="s">
        <v>2832</v>
      </c>
      <c r="J130" s="319">
        <v>15</v>
      </c>
      <c r="K130" s="341"/>
    </row>
    <row r="131" s="1" customFormat="1" ht="15" customHeight="1">
      <c r="B131" s="338"/>
      <c r="C131" s="319" t="s">
        <v>2845</v>
      </c>
      <c r="D131" s="319"/>
      <c r="E131" s="319"/>
      <c r="F131" s="320" t="s">
        <v>2836</v>
      </c>
      <c r="G131" s="319"/>
      <c r="H131" s="319" t="s">
        <v>2846</v>
      </c>
      <c r="I131" s="319" t="s">
        <v>2832</v>
      </c>
      <c r="J131" s="319">
        <v>20</v>
      </c>
      <c r="K131" s="341"/>
    </row>
    <row r="132" s="1" customFormat="1" ht="15" customHeight="1">
      <c r="B132" s="338"/>
      <c r="C132" s="319" t="s">
        <v>2847</v>
      </c>
      <c r="D132" s="319"/>
      <c r="E132" s="319"/>
      <c r="F132" s="320" t="s">
        <v>2836</v>
      </c>
      <c r="G132" s="319"/>
      <c r="H132" s="319" t="s">
        <v>2848</v>
      </c>
      <c r="I132" s="319" t="s">
        <v>2832</v>
      </c>
      <c r="J132" s="319">
        <v>20</v>
      </c>
      <c r="K132" s="341"/>
    </row>
    <row r="133" s="1" customFormat="1" ht="15" customHeight="1">
      <c r="B133" s="338"/>
      <c r="C133" s="293" t="s">
        <v>2835</v>
      </c>
      <c r="D133" s="293"/>
      <c r="E133" s="293"/>
      <c r="F133" s="316" t="s">
        <v>2836</v>
      </c>
      <c r="G133" s="293"/>
      <c r="H133" s="293" t="s">
        <v>2870</v>
      </c>
      <c r="I133" s="293" t="s">
        <v>2832</v>
      </c>
      <c r="J133" s="293">
        <v>50</v>
      </c>
      <c r="K133" s="341"/>
    </row>
    <row r="134" s="1" customFormat="1" ht="15" customHeight="1">
      <c r="B134" s="338"/>
      <c r="C134" s="293" t="s">
        <v>2849</v>
      </c>
      <c r="D134" s="293"/>
      <c r="E134" s="293"/>
      <c r="F134" s="316" t="s">
        <v>2836</v>
      </c>
      <c r="G134" s="293"/>
      <c r="H134" s="293" t="s">
        <v>2870</v>
      </c>
      <c r="I134" s="293" t="s">
        <v>2832</v>
      </c>
      <c r="J134" s="293">
        <v>50</v>
      </c>
      <c r="K134" s="341"/>
    </row>
    <row r="135" s="1" customFormat="1" ht="15" customHeight="1">
      <c r="B135" s="338"/>
      <c r="C135" s="293" t="s">
        <v>2855</v>
      </c>
      <c r="D135" s="293"/>
      <c r="E135" s="293"/>
      <c r="F135" s="316" t="s">
        <v>2836</v>
      </c>
      <c r="G135" s="293"/>
      <c r="H135" s="293" t="s">
        <v>2870</v>
      </c>
      <c r="I135" s="293" t="s">
        <v>2832</v>
      </c>
      <c r="J135" s="293">
        <v>50</v>
      </c>
      <c r="K135" s="341"/>
    </row>
    <row r="136" s="1" customFormat="1" ht="15" customHeight="1">
      <c r="B136" s="338"/>
      <c r="C136" s="293" t="s">
        <v>2857</v>
      </c>
      <c r="D136" s="293"/>
      <c r="E136" s="293"/>
      <c r="F136" s="316" t="s">
        <v>2836</v>
      </c>
      <c r="G136" s="293"/>
      <c r="H136" s="293" t="s">
        <v>2870</v>
      </c>
      <c r="I136" s="293" t="s">
        <v>2832</v>
      </c>
      <c r="J136" s="293">
        <v>50</v>
      </c>
      <c r="K136" s="341"/>
    </row>
    <row r="137" s="1" customFormat="1" ht="15" customHeight="1">
      <c r="B137" s="338"/>
      <c r="C137" s="293" t="s">
        <v>2858</v>
      </c>
      <c r="D137" s="293"/>
      <c r="E137" s="293"/>
      <c r="F137" s="316" t="s">
        <v>2836</v>
      </c>
      <c r="G137" s="293"/>
      <c r="H137" s="293" t="s">
        <v>2883</v>
      </c>
      <c r="I137" s="293" t="s">
        <v>2832</v>
      </c>
      <c r="J137" s="293">
        <v>255</v>
      </c>
      <c r="K137" s="341"/>
    </row>
    <row r="138" s="1" customFormat="1" ht="15" customHeight="1">
      <c r="B138" s="338"/>
      <c r="C138" s="293" t="s">
        <v>2860</v>
      </c>
      <c r="D138" s="293"/>
      <c r="E138" s="293"/>
      <c r="F138" s="316" t="s">
        <v>2830</v>
      </c>
      <c r="G138" s="293"/>
      <c r="H138" s="293" t="s">
        <v>2884</v>
      </c>
      <c r="I138" s="293" t="s">
        <v>2862</v>
      </c>
      <c r="J138" s="293"/>
      <c r="K138" s="341"/>
    </row>
    <row r="139" s="1" customFormat="1" ht="15" customHeight="1">
      <c r="B139" s="338"/>
      <c r="C139" s="293" t="s">
        <v>2863</v>
      </c>
      <c r="D139" s="293"/>
      <c r="E139" s="293"/>
      <c r="F139" s="316" t="s">
        <v>2830</v>
      </c>
      <c r="G139" s="293"/>
      <c r="H139" s="293" t="s">
        <v>2885</v>
      </c>
      <c r="I139" s="293" t="s">
        <v>2865</v>
      </c>
      <c r="J139" s="293"/>
      <c r="K139" s="341"/>
    </row>
    <row r="140" s="1" customFormat="1" ht="15" customHeight="1">
      <c r="B140" s="338"/>
      <c r="C140" s="293" t="s">
        <v>2866</v>
      </c>
      <c r="D140" s="293"/>
      <c r="E140" s="293"/>
      <c r="F140" s="316" t="s">
        <v>2830</v>
      </c>
      <c r="G140" s="293"/>
      <c r="H140" s="293" t="s">
        <v>2866</v>
      </c>
      <c r="I140" s="293" t="s">
        <v>2865</v>
      </c>
      <c r="J140" s="293"/>
      <c r="K140" s="341"/>
    </row>
    <row r="141" s="1" customFormat="1" ht="15" customHeight="1">
      <c r="B141" s="338"/>
      <c r="C141" s="293" t="s">
        <v>38</v>
      </c>
      <c r="D141" s="293"/>
      <c r="E141" s="293"/>
      <c r="F141" s="316" t="s">
        <v>2830</v>
      </c>
      <c r="G141" s="293"/>
      <c r="H141" s="293" t="s">
        <v>2886</v>
      </c>
      <c r="I141" s="293" t="s">
        <v>2865</v>
      </c>
      <c r="J141" s="293"/>
      <c r="K141" s="341"/>
    </row>
    <row r="142" s="1" customFormat="1" ht="15" customHeight="1">
      <c r="B142" s="338"/>
      <c r="C142" s="293" t="s">
        <v>2887</v>
      </c>
      <c r="D142" s="293"/>
      <c r="E142" s="293"/>
      <c r="F142" s="316" t="s">
        <v>2830</v>
      </c>
      <c r="G142" s="293"/>
      <c r="H142" s="293" t="s">
        <v>2888</v>
      </c>
      <c r="I142" s="293" t="s">
        <v>2865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2889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2824</v>
      </c>
      <c r="D148" s="308"/>
      <c r="E148" s="308"/>
      <c r="F148" s="308" t="s">
        <v>2825</v>
      </c>
      <c r="G148" s="309"/>
      <c r="H148" s="308" t="s">
        <v>54</v>
      </c>
      <c r="I148" s="308" t="s">
        <v>57</v>
      </c>
      <c r="J148" s="308" t="s">
        <v>2826</v>
      </c>
      <c r="K148" s="307"/>
    </row>
    <row r="149" s="1" customFormat="1" ht="17.25" customHeight="1">
      <c r="B149" s="305"/>
      <c r="C149" s="310" t="s">
        <v>2827</v>
      </c>
      <c r="D149" s="310"/>
      <c r="E149" s="310"/>
      <c r="F149" s="311" t="s">
        <v>2828</v>
      </c>
      <c r="G149" s="312"/>
      <c r="H149" s="310"/>
      <c r="I149" s="310"/>
      <c r="J149" s="310" t="s">
        <v>2829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2833</v>
      </c>
      <c r="D151" s="293"/>
      <c r="E151" s="293"/>
      <c r="F151" s="346" t="s">
        <v>2830</v>
      </c>
      <c r="G151" s="293"/>
      <c r="H151" s="345" t="s">
        <v>2870</v>
      </c>
      <c r="I151" s="345" t="s">
        <v>2832</v>
      </c>
      <c r="J151" s="345">
        <v>120</v>
      </c>
      <c r="K151" s="341"/>
    </row>
    <row r="152" s="1" customFormat="1" ht="15" customHeight="1">
      <c r="B152" s="318"/>
      <c r="C152" s="345" t="s">
        <v>2879</v>
      </c>
      <c r="D152" s="293"/>
      <c r="E152" s="293"/>
      <c r="F152" s="346" t="s">
        <v>2830</v>
      </c>
      <c r="G152" s="293"/>
      <c r="H152" s="345" t="s">
        <v>2890</v>
      </c>
      <c r="I152" s="345" t="s">
        <v>2832</v>
      </c>
      <c r="J152" s="345" t="s">
        <v>2881</v>
      </c>
      <c r="K152" s="341"/>
    </row>
    <row r="153" s="1" customFormat="1" ht="15" customHeight="1">
      <c r="B153" s="318"/>
      <c r="C153" s="345" t="s">
        <v>2778</v>
      </c>
      <c r="D153" s="293"/>
      <c r="E153" s="293"/>
      <c r="F153" s="346" t="s">
        <v>2830</v>
      </c>
      <c r="G153" s="293"/>
      <c r="H153" s="345" t="s">
        <v>2891</v>
      </c>
      <c r="I153" s="345" t="s">
        <v>2832</v>
      </c>
      <c r="J153" s="345" t="s">
        <v>2881</v>
      </c>
      <c r="K153" s="341"/>
    </row>
    <row r="154" s="1" customFormat="1" ht="15" customHeight="1">
      <c r="B154" s="318"/>
      <c r="C154" s="345" t="s">
        <v>2835</v>
      </c>
      <c r="D154" s="293"/>
      <c r="E154" s="293"/>
      <c r="F154" s="346" t="s">
        <v>2836</v>
      </c>
      <c r="G154" s="293"/>
      <c r="H154" s="345" t="s">
        <v>2870</v>
      </c>
      <c r="I154" s="345" t="s">
        <v>2832</v>
      </c>
      <c r="J154" s="345">
        <v>50</v>
      </c>
      <c r="K154" s="341"/>
    </row>
    <row r="155" s="1" customFormat="1" ht="15" customHeight="1">
      <c r="B155" s="318"/>
      <c r="C155" s="345" t="s">
        <v>2838</v>
      </c>
      <c r="D155" s="293"/>
      <c r="E155" s="293"/>
      <c r="F155" s="346" t="s">
        <v>2830</v>
      </c>
      <c r="G155" s="293"/>
      <c r="H155" s="345" t="s">
        <v>2870</v>
      </c>
      <c r="I155" s="345" t="s">
        <v>2840</v>
      </c>
      <c r="J155" s="345"/>
      <c r="K155" s="341"/>
    </row>
    <row r="156" s="1" customFormat="1" ht="15" customHeight="1">
      <c r="B156" s="318"/>
      <c r="C156" s="345" t="s">
        <v>2849</v>
      </c>
      <c r="D156" s="293"/>
      <c r="E156" s="293"/>
      <c r="F156" s="346" t="s">
        <v>2836</v>
      </c>
      <c r="G156" s="293"/>
      <c r="H156" s="345" t="s">
        <v>2870</v>
      </c>
      <c r="I156" s="345" t="s">
        <v>2832</v>
      </c>
      <c r="J156" s="345">
        <v>50</v>
      </c>
      <c r="K156" s="341"/>
    </row>
    <row r="157" s="1" customFormat="1" ht="15" customHeight="1">
      <c r="B157" s="318"/>
      <c r="C157" s="345" t="s">
        <v>2857</v>
      </c>
      <c r="D157" s="293"/>
      <c r="E157" s="293"/>
      <c r="F157" s="346" t="s">
        <v>2836</v>
      </c>
      <c r="G157" s="293"/>
      <c r="H157" s="345" t="s">
        <v>2870</v>
      </c>
      <c r="I157" s="345" t="s">
        <v>2832</v>
      </c>
      <c r="J157" s="345">
        <v>50</v>
      </c>
      <c r="K157" s="341"/>
    </row>
    <row r="158" s="1" customFormat="1" ht="15" customHeight="1">
      <c r="B158" s="318"/>
      <c r="C158" s="345" t="s">
        <v>2855</v>
      </c>
      <c r="D158" s="293"/>
      <c r="E158" s="293"/>
      <c r="F158" s="346" t="s">
        <v>2836</v>
      </c>
      <c r="G158" s="293"/>
      <c r="H158" s="345" t="s">
        <v>2870</v>
      </c>
      <c r="I158" s="345" t="s">
        <v>2832</v>
      </c>
      <c r="J158" s="345">
        <v>50</v>
      </c>
      <c r="K158" s="341"/>
    </row>
    <row r="159" s="1" customFormat="1" ht="15" customHeight="1">
      <c r="B159" s="318"/>
      <c r="C159" s="345" t="s">
        <v>108</v>
      </c>
      <c r="D159" s="293"/>
      <c r="E159" s="293"/>
      <c r="F159" s="346" t="s">
        <v>2830</v>
      </c>
      <c r="G159" s="293"/>
      <c r="H159" s="345" t="s">
        <v>2892</v>
      </c>
      <c r="I159" s="345" t="s">
        <v>2832</v>
      </c>
      <c r="J159" s="345" t="s">
        <v>2893</v>
      </c>
      <c r="K159" s="341"/>
    </row>
    <row r="160" s="1" customFormat="1" ht="15" customHeight="1">
      <c r="B160" s="318"/>
      <c r="C160" s="345" t="s">
        <v>2894</v>
      </c>
      <c r="D160" s="293"/>
      <c r="E160" s="293"/>
      <c r="F160" s="346" t="s">
        <v>2830</v>
      </c>
      <c r="G160" s="293"/>
      <c r="H160" s="345" t="s">
        <v>2895</v>
      </c>
      <c r="I160" s="345" t="s">
        <v>2865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2896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2824</v>
      </c>
      <c r="D166" s="308"/>
      <c r="E166" s="308"/>
      <c r="F166" s="308" t="s">
        <v>2825</v>
      </c>
      <c r="G166" s="350"/>
      <c r="H166" s="351" t="s">
        <v>54</v>
      </c>
      <c r="I166" s="351" t="s">
        <v>57</v>
      </c>
      <c r="J166" s="308" t="s">
        <v>2826</v>
      </c>
      <c r="K166" s="285"/>
    </row>
    <row r="167" s="1" customFormat="1" ht="17.25" customHeight="1">
      <c r="B167" s="286"/>
      <c r="C167" s="310" t="s">
        <v>2827</v>
      </c>
      <c r="D167" s="310"/>
      <c r="E167" s="310"/>
      <c r="F167" s="311" t="s">
        <v>2828</v>
      </c>
      <c r="G167" s="352"/>
      <c r="H167" s="353"/>
      <c r="I167" s="353"/>
      <c r="J167" s="310" t="s">
        <v>2829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2833</v>
      </c>
      <c r="D169" s="293"/>
      <c r="E169" s="293"/>
      <c r="F169" s="316" t="s">
        <v>2830</v>
      </c>
      <c r="G169" s="293"/>
      <c r="H169" s="293" t="s">
        <v>2870</v>
      </c>
      <c r="I169" s="293" t="s">
        <v>2832</v>
      </c>
      <c r="J169" s="293">
        <v>120</v>
      </c>
      <c r="K169" s="341"/>
    </row>
    <row r="170" s="1" customFormat="1" ht="15" customHeight="1">
      <c r="B170" s="318"/>
      <c r="C170" s="293" t="s">
        <v>2879</v>
      </c>
      <c r="D170" s="293"/>
      <c r="E170" s="293"/>
      <c r="F170" s="316" t="s">
        <v>2830</v>
      </c>
      <c r="G170" s="293"/>
      <c r="H170" s="293" t="s">
        <v>2880</v>
      </c>
      <c r="I170" s="293" t="s">
        <v>2832</v>
      </c>
      <c r="J170" s="293" t="s">
        <v>2881</v>
      </c>
      <c r="K170" s="341"/>
    </row>
    <row r="171" s="1" customFormat="1" ht="15" customHeight="1">
      <c r="B171" s="318"/>
      <c r="C171" s="293" t="s">
        <v>2778</v>
      </c>
      <c r="D171" s="293"/>
      <c r="E171" s="293"/>
      <c r="F171" s="316" t="s">
        <v>2830</v>
      </c>
      <c r="G171" s="293"/>
      <c r="H171" s="293" t="s">
        <v>2897</v>
      </c>
      <c r="I171" s="293" t="s">
        <v>2832</v>
      </c>
      <c r="J171" s="293" t="s">
        <v>2881</v>
      </c>
      <c r="K171" s="341"/>
    </row>
    <row r="172" s="1" customFormat="1" ht="15" customHeight="1">
      <c r="B172" s="318"/>
      <c r="C172" s="293" t="s">
        <v>2835</v>
      </c>
      <c r="D172" s="293"/>
      <c r="E172" s="293"/>
      <c r="F172" s="316" t="s">
        <v>2836</v>
      </c>
      <c r="G172" s="293"/>
      <c r="H172" s="293" t="s">
        <v>2897</v>
      </c>
      <c r="I172" s="293" t="s">
        <v>2832</v>
      </c>
      <c r="J172" s="293">
        <v>50</v>
      </c>
      <c r="K172" s="341"/>
    </row>
    <row r="173" s="1" customFormat="1" ht="15" customHeight="1">
      <c r="B173" s="318"/>
      <c r="C173" s="293" t="s">
        <v>2838</v>
      </c>
      <c r="D173" s="293"/>
      <c r="E173" s="293"/>
      <c r="F173" s="316" t="s">
        <v>2830</v>
      </c>
      <c r="G173" s="293"/>
      <c r="H173" s="293" t="s">
        <v>2897</v>
      </c>
      <c r="I173" s="293" t="s">
        <v>2840</v>
      </c>
      <c r="J173" s="293"/>
      <c r="K173" s="341"/>
    </row>
    <row r="174" s="1" customFormat="1" ht="15" customHeight="1">
      <c r="B174" s="318"/>
      <c r="C174" s="293" t="s">
        <v>2849</v>
      </c>
      <c r="D174" s="293"/>
      <c r="E174" s="293"/>
      <c r="F174" s="316" t="s">
        <v>2836</v>
      </c>
      <c r="G174" s="293"/>
      <c r="H174" s="293" t="s">
        <v>2897</v>
      </c>
      <c r="I174" s="293" t="s">
        <v>2832</v>
      </c>
      <c r="J174" s="293">
        <v>50</v>
      </c>
      <c r="K174" s="341"/>
    </row>
    <row r="175" s="1" customFormat="1" ht="15" customHeight="1">
      <c r="B175" s="318"/>
      <c r="C175" s="293" t="s">
        <v>2857</v>
      </c>
      <c r="D175" s="293"/>
      <c r="E175" s="293"/>
      <c r="F175" s="316" t="s">
        <v>2836</v>
      </c>
      <c r="G175" s="293"/>
      <c r="H175" s="293" t="s">
        <v>2897</v>
      </c>
      <c r="I175" s="293" t="s">
        <v>2832</v>
      </c>
      <c r="J175" s="293">
        <v>50</v>
      </c>
      <c r="K175" s="341"/>
    </row>
    <row r="176" s="1" customFormat="1" ht="15" customHeight="1">
      <c r="B176" s="318"/>
      <c r="C176" s="293" t="s">
        <v>2855</v>
      </c>
      <c r="D176" s="293"/>
      <c r="E176" s="293"/>
      <c r="F176" s="316" t="s">
        <v>2836</v>
      </c>
      <c r="G176" s="293"/>
      <c r="H176" s="293" t="s">
        <v>2897</v>
      </c>
      <c r="I176" s="293" t="s">
        <v>2832</v>
      </c>
      <c r="J176" s="293">
        <v>50</v>
      </c>
      <c r="K176" s="341"/>
    </row>
    <row r="177" s="1" customFormat="1" ht="15" customHeight="1">
      <c r="B177" s="318"/>
      <c r="C177" s="293" t="s">
        <v>116</v>
      </c>
      <c r="D177" s="293"/>
      <c r="E177" s="293"/>
      <c r="F177" s="316" t="s">
        <v>2830</v>
      </c>
      <c r="G177" s="293"/>
      <c r="H177" s="293" t="s">
        <v>2898</v>
      </c>
      <c r="I177" s="293" t="s">
        <v>2899</v>
      </c>
      <c r="J177" s="293"/>
      <c r="K177" s="341"/>
    </row>
    <row r="178" s="1" customFormat="1" ht="15" customHeight="1">
      <c r="B178" s="318"/>
      <c r="C178" s="293" t="s">
        <v>57</v>
      </c>
      <c r="D178" s="293"/>
      <c r="E178" s="293"/>
      <c r="F178" s="316" t="s">
        <v>2830</v>
      </c>
      <c r="G178" s="293"/>
      <c r="H178" s="293" t="s">
        <v>2900</v>
      </c>
      <c r="I178" s="293" t="s">
        <v>2901</v>
      </c>
      <c r="J178" s="293">
        <v>1</v>
      </c>
      <c r="K178" s="341"/>
    </row>
    <row r="179" s="1" customFormat="1" ht="15" customHeight="1">
      <c r="B179" s="318"/>
      <c r="C179" s="293" t="s">
        <v>53</v>
      </c>
      <c r="D179" s="293"/>
      <c r="E179" s="293"/>
      <c r="F179" s="316" t="s">
        <v>2830</v>
      </c>
      <c r="G179" s="293"/>
      <c r="H179" s="293" t="s">
        <v>2902</v>
      </c>
      <c r="I179" s="293" t="s">
        <v>2832</v>
      </c>
      <c r="J179" s="293">
        <v>20</v>
      </c>
      <c r="K179" s="341"/>
    </row>
    <row r="180" s="1" customFormat="1" ht="15" customHeight="1">
      <c r="B180" s="318"/>
      <c r="C180" s="293" t="s">
        <v>54</v>
      </c>
      <c r="D180" s="293"/>
      <c r="E180" s="293"/>
      <c r="F180" s="316" t="s">
        <v>2830</v>
      </c>
      <c r="G180" s="293"/>
      <c r="H180" s="293" t="s">
        <v>2903</v>
      </c>
      <c r="I180" s="293" t="s">
        <v>2832</v>
      </c>
      <c r="J180" s="293">
        <v>255</v>
      </c>
      <c r="K180" s="341"/>
    </row>
    <row r="181" s="1" customFormat="1" ht="15" customHeight="1">
      <c r="B181" s="318"/>
      <c r="C181" s="293" t="s">
        <v>117</v>
      </c>
      <c r="D181" s="293"/>
      <c r="E181" s="293"/>
      <c r="F181" s="316" t="s">
        <v>2830</v>
      </c>
      <c r="G181" s="293"/>
      <c r="H181" s="293" t="s">
        <v>2794</v>
      </c>
      <c r="I181" s="293" t="s">
        <v>2832</v>
      </c>
      <c r="J181" s="293">
        <v>10</v>
      </c>
      <c r="K181" s="341"/>
    </row>
    <row r="182" s="1" customFormat="1" ht="15" customHeight="1">
      <c r="B182" s="318"/>
      <c r="C182" s="293" t="s">
        <v>118</v>
      </c>
      <c r="D182" s="293"/>
      <c r="E182" s="293"/>
      <c r="F182" s="316" t="s">
        <v>2830</v>
      </c>
      <c r="G182" s="293"/>
      <c r="H182" s="293" t="s">
        <v>2904</v>
      </c>
      <c r="I182" s="293" t="s">
        <v>2865</v>
      </c>
      <c r="J182" s="293"/>
      <c r="K182" s="341"/>
    </row>
    <row r="183" s="1" customFormat="1" ht="15" customHeight="1">
      <c r="B183" s="318"/>
      <c r="C183" s="293" t="s">
        <v>2905</v>
      </c>
      <c r="D183" s="293"/>
      <c r="E183" s="293"/>
      <c r="F183" s="316" t="s">
        <v>2830</v>
      </c>
      <c r="G183" s="293"/>
      <c r="H183" s="293" t="s">
        <v>2906</v>
      </c>
      <c r="I183" s="293" t="s">
        <v>2865</v>
      </c>
      <c r="J183" s="293"/>
      <c r="K183" s="341"/>
    </row>
    <row r="184" s="1" customFormat="1" ht="15" customHeight="1">
      <c r="B184" s="318"/>
      <c r="C184" s="293" t="s">
        <v>2894</v>
      </c>
      <c r="D184" s="293"/>
      <c r="E184" s="293"/>
      <c r="F184" s="316" t="s">
        <v>2830</v>
      </c>
      <c r="G184" s="293"/>
      <c r="H184" s="293" t="s">
        <v>2907</v>
      </c>
      <c r="I184" s="293" t="s">
        <v>2865</v>
      </c>
      <c r="J184" s="293"/>
      <c r="K184" s="341"/>
    </row>
    <row r="185" s="1" customFormat="1" ht="15" customHeight="1">
      <c r="B185" s="318"/>
      <c r="C185" s="293" t="s">
        <v>120</v>
      </c>
      <c r="D185" s="293"/>
      <c r="E185" s="293"/>
      <c r="F185" s="316" t="s">
        <v>2836</v>
      </c>
      <c r="G185" s="293"/>
      <c r="H185" s="293" t="s">
        <v>2908</v>
      </c>
      <c r="I185" s="293" t="s">
        <v>2832</v>
      </c>
      <c r="J185" s="293">
        <v>50</v>
      </c>
      <c r="K185" s="341"/>
    </row>
    <row r="186" s="1" customFormat="1" ht="15" customHeight="1">
      <c r="B186" s="318"/>
      <c r="C186" s="293" t="s">
        <v>2909</v>
      </c>
      <c r="D186" s="293"/>
      <c r="E186" s="293"/>
      <c r="F186" s="316" t="s">
        <v>2836</v>
      </c>
      <c r="G186" s="293"/>
      <c r="H186" s="293" t="s">
        <v>2910</v>
      </c>
      <c r="I186" s="293" t="s">
        <v>2911</v>
      </c>
      <c r="J186" s="293"/>
      <c r="K186" s="341"/>
    </row>
    <row r="187" s="1" customFormat="1" ht="15" customHeight="1">
      <c r="B187" s="318"/>
      <c r="C187" s="293" t="s">
        <v>2912</v>
      </c>
      <c r="D187" s="293"/>
      <c r="E187" s="293"/>
      <c r="F187" s="316" t="s">
        <v>2836</v>
      </c>
      <c r="G187" s="293"/>
      <c r="H187" s="293" t="s">
        <v>2913</v>
      </c>
      <c r="I187" s="293" t="s">
        <v>2911</v>
      </c>
      <c r="J187" s="293"/>
      <c r="K187" s="341"/>
    </row>
    <row r="188" s="1" customFormat="1" ht="15" customHeight="1">
      <c r="B188" s="318"/>
      <c r="C188" s="293" t="s">
        <v>2914</v>
      </c>
      <c r="D188" s="293"/>
      <c r="E188" s="293"/>
      <c r="F188" s="316" t="s">
        <v>2836</v>
      </c>
      <c r="G188" s="293"/>
      <c r="H188" s="293" t="s">
        <v>2915</v>
      </c>
      <c r="I188" s="293" t="s">
        <v>2911</v>
      </c>
      <c r="J188" s="293"/>
      <c r="K188" s="341"/>
    </row>
    <row r="189" s="1" customFormat="1" ht="15" customHeight="1">
      <c r="B189" s="318"/>
      <c r="C189" s="354" t="s">
        <v>2916</v>
      </c>
      <c r="D189" s="293"/>
      <c r="E189" s="293"/>
      <c r="F189" s="316" t="s">
        <v>2836</v>
      </c>
      <c r="G189" s="293"/>
      <c r="H189" s="293" t="s">
        <v>2917</v>
      </c>
      <c r="I189" s="293" t="s">
        <v>2918</v>
      </c>
      <c r="J189" s="355" t="s">
        <v>2919</v>
      </c>
      <c r="K189" s="341"/>
    </row>
    <row r="190" s="17" customFormat="1" ht="15" customHeight="1">
      <c r="B190" s="356"/>
      <c r="C190" s="357" t="s">
        <v>2920</v>
      </c>
      <c r="D190" s="358"/>
      <c r="E190" s="358"/>
      <c r="F190" s="359" t="s">
        <v>2836</v>
      </c>
      <c r="G190" s="358"/>
      <c r="H190" s="358" t="s">
        <v>2921</v>
      </c>
      <c r="I190" s="358" t="s">
        <v>2918</v>
      </c>
      <c r="J190" s="360" t="s">
        <v>2919</v>
      </c>
      <c r="K190" s="361"/>
    </row>
    <row r="191" s="1" customFormat="1" ht="15" customHeight="1">
      <c r="B191" s="318"/>
      <c r="C191" s="354" t="s">
        <v>42</v>
      </c>
      <c r="D191" s="293"/>
      <c r="E191" s="293"/>
      <c r="F191" s="316" t="s">
        <v>2830</v>
      </c>
      <c r="G191" s="293"/>
      <c r="H191" s="290" t="s">
        <v>2922</v>
      </c>
      <c r="I191" s="293" t="s">
        <v>2923</v>
      </c>
      <c r="J191" s="293"/>
      <c r="K191" s="341"/>
    </row>
    <row r="192" s="1" customFormat="1" ht="15" customHeight="1">
      <c r="B192" s="318"/>
      <c r="C192" s="354" t="s">
        <v>2924</v>
      </c>
      <c r="D192" s="293"/>
      <c r="E192" s="293"/>
      <c r="F192" s="316" t="s">
        <v>2830</v>
      </c>
      <c r="G192" s="293"/>
      <c r="H192" s="293" t="s">
        <v>2925</v>
      </c>
      <c r="I192" s="293" t="s">
        <v>2865</v>
      </c>
      <c r="J192" s="293"/>
      <c r="K192" s="341"/>
    </row>
    <row r="193" s="1" customFormat="1" ht="15" customHeight="1">
      <c r="B193" s="318"/>
      <c r="C193" s="354" t="s">
        <v>2926</v>
      </c>
      <c r="D193" s="293"/>
      <c r="E193" s="293"/>
      <c r="F193" s="316" t="s">
        <v>2830</v>
      </c>
      <c r="G193" s="293"/>
      <c r="H193" s="293" t="s">
        <v>2927</v>
      </c>
      <c r="I193" s="293" t="s">
        <v>2865</v>
      </c>
      <c r="J193" s="293"/>
      <c r="K193" s="341"/>
    </row>
    <row r="194" s="1" customFormat="1" ht="15" customHeight="1">
      <c r="B194" s="318"/>
      <c r="C194" s="354" t="s">
        <v>2928</v>
      </c>
      <c r="D194" s="293"/>
      <c r="E194" s="293"/>
      <c r="F194" s="316" t="s">
        <v>2836</v>
      </c>
      <c r="G194" s="293"/>
      <c r="H194" s="293" t="s">
        <v>2929</v>
      </c>
      <c r="I194" s="293" t="s">
        <v>2865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2930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2931</v>
      </c>
      <c r="D201" s="363"/>
      <c r="E201" s="363"/>
      <c r="F201" s="363" t="s">
        <v>2932</v>
      </c>
      <c r="G201" s="364"/>
      <c r="H201" s="363" t="s">
        <v>2933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2923</v>
      </c>
      <c r="D203" s="293"/>
      <c r="E203" s="293"/>
      <c r="F203" s="316" t="s">
        <v>43</v>
      </c>
      <c r="G203" s="293"/>
      <c r="H203" s="293" t="s">
        <v>2934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44</v>
      </c>
      <c r="G204" s="293"/>
      <c r="H204" s="293" t="s">
        <v>2935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47</v>
      </c>
      <c r="G205" s="293"/>
      <c r="H205" s="293" t="s">
        <v>2936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2937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46</v>
      </c>
      <c r="G207" s="293"/>
      <c r="H207" s="293" t="s">
        <v>2938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2877</v>
      </c>
      <c r="D209" s="293"/>
      <c r="E209" s="293"/>
      <c r="F209" s="316" t="s">
        <v>79</v>
      </c>
      <c r="G209" s="293"/>
      <c r="H209" s="293" t="s">
        <v>2939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2772</v>
      </c>
      <c r="G210" s="293"/>
      <c r="H210" s="293" t="s">
        <v>2773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2770</v>
      </c>
      <c r="G211" s="293"/>
      <c r="H211" s="293" t="s">
        <v>2940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2774</v>
      </c>
      <c r="G212" s="354"/>
      <c r="H212" s="345" t="s">
        <v>2775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2776</v>
      </c>
      <c r="G213" s="354"/>
      <c r="H213" s="345" t="s">
        <v>156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2901</v>
      </c>
      <c r="D215" s="293"/>
      <c r="E215" s="293"/>
      <c r="F215" s="316">
        <v>1</v>
      </c>
      <c r="G215" s="354"/>
      <c r="H215" s="345" t="s">
        <v>2941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2942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2943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2944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ROUND((SUM(BE83:BE110)),  2)</f>
        <v>0</v>
      </c>
      <c r="G33" s="40"/>
      <c r="H33" s="40"/>
      <c r="I33" s="150">
        <v>0.20999999999999999</v>
      </c>
      <c r="J33" s="149">
        <f>ROUND(((SUM(BE83:BE110))*I33),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ROUND((SUM(BF83:BF110)),  2)</f>
        <v>0</v>
      </c>
      <c r="G34" s="40"/>
      <c r="H34" s="40"/>
      <c r="I34" s="150">
        <v>0.14999999999999999</v>
      </c>
      <c r="J34" s="149">
        <f>ROUND(((SUM(BF83:BF110))*I34),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ROUND((SUM(BG83:BG110)),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ROUND((SUM(BH83:BH110)),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ROUND((SUM(BI83:BI110)),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114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Zázemí pro dětskou skupinu - Kynšperk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00 - VRN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Kynšperk nad Ohří</v>
      </c>
      <c r="G77" s="42"/>
      <c r="H77" s="42"/>
      <c r="I77" s="34" t="s">
        <v>23</v>
      </c>
      <c r="J77" s="74" t="str">
        <f>IF(J12="","",J12)</f>
        <v>28. 1. 2024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Měst Kynšperk nad Ohří</v>
      </c>
      <c r="G79" s="42"/>
      <c r="H79" s="42"/>
      <c r="I79" s="34" t="s">
        <v>31</v>
      </c>
      <c r="J79" s="38" t="str">
        <f>E21</f>
        <v>Nováček Jiří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Milan Hájek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116</v>
      </c>
      <c r="D82" s="182" t="s">
        <v>57</v>
      </c>
      <c r="E82" s="182" t="s">
        <v>53</v>
      </c>
      <c r="F82" s="182" t="s">
        <v>54</v>
      </c>
      <c r="G82" s="182" t="s">
        <v>117</v>
      </c>
      <c r="H82" s="182" t="s">
        <v>118</v>
      </c>
      <c r="I82" s="182" t="s">
        <v>119</v>
      </c>
      <c r="J82" s="182" t="s">
        <v>109</v>
      </c>
      <c r="K82" s="183" t="s">
        <v>120</v>
      </c>
      <c r="L82" s="184"/>
      <c r="M82" s="94" t="s">
        <v>19</v>
      </c>
      <c r="N82" s="95" t="s">
        <v>42</v>
      </c>
      <c r="O82" s="95" t="s">
        <v>121</v>
      </c>
      <c r="P82" s="95" t="s">
        <v>122</v>
      </c>
      <c r="Q82" s="95" t="s">
        <v>123</v>
      </c>
      <c r="R82" s="95" t="s">
        <v>124</v>
      </c>
      <c r="S82" s="95" t="s">
        <v>125</v>
      </c>
      <c r="T82" s="96" t="s">
        <v>126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127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0.036000000000000004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110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78</v>
      </c>
      <c r="F84" s="193" t="s">
        <v>128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P85+P93+P97</f>
        <v>0</v>
      </c>
      <c r="Q84" s="198"/>
      <c r="R84" s="199">
        <f>R85+R93+R97</f>
        <v>0.036000000000000004</v>
      </c>
      <c r="S84" s="198"/>
      <c r="T84" s="200">
        <f>T85+T93+T97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129</v>
      </c>
      <c r="AT84" s="202" t="s">
        <v>71</v>
      </c>
      <c r="AU84" s="202" t="s">
        <v>72</v>
      </c>
      <c r="AY84" s="201" t="s">
        <v>130</v>
      </c>
      <c r="BK84" s="203">
        <f>BK85+BK93+BK97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131</v>
      </c>
      <c r="F85" s="204" t="s">
        <v>132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SUM(P86:P92)</f>
        <v>0</v>
      </c>
      <c r="Q85" s="198"/>
      <c r="R85" s="199">
        <f>SUM(R86:R92)</f>
        <v>0</v>
      </c>
      <c r="S85" s="198"/>
      <c r="T85" s="200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129</v>
      </c>
      <c r="AT85" s="202" t="s">
        <v>71</v>
      </c>
      <c r="AU85" s="202" t="s">
        <v>80</v>
      </c>
      <c r="AY85" s="201" t="s">
        <v>130</v>
      </c>
      <c r="BK85" s="203">
        <f>SUM(BK86:BK92)</f>
        <v>0</v>
      </c>
    </row>
    <row r="86" s="2" customFormat="1" ht="24.15" customHeight="1">
      <c r="A86" s="40"/>
      <c r="B86" s="41"/>
      <c r="C86" s="206" t="s">
        <v>80</v>
      </c>
      <c r="D86" s="206" t="s">
        <v>133</v>
      </c>
      <c r="E86" s="207" t="s">
        <v>134</v>
      </c>
      <c r="F86" s="208" t="s">
        <v>135</v>
      </c>
      <c r="G86" s="209" t="s">
        <v>136</v>
      </c>
      <c r="H86" s="210">
        <v>1</v>
      </c>
      <c r="I86" s="211"/>
      <c r="J86" s="212">
        <f>ROUND(I86*H86,2)</f>
        <v>0</v>
      </c>
      <c r="K86" s="208" t="s">
        <v>137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138</v>
      </c>
      <c r="AT86" s="217" t="s">
        <v>133</v>
      </c>
      <c r="AU86" s="217" t="s">
        <v>82</v>
      </c>
      <c r="AY86" s="19" t="s">
        <v>130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138</v>
      </c>
      <c r="BM86" s="217" t="s">
        <v>139</v>
      </c>
    </row>
    <row r="87" s="2" customFormat="1">
      <c r="A87" s="40"/>
      <c r="B87" s="41"/>
      <c r="C87" s="42"/>
      <c r="D87" s="219" t="s">
        <v>140</v>
      </c>
      <c r="E87" s="42"/>
      <c r="F87" s="220" t="s">
        <v>135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140</v>
      </c>
      <c r="AU87" s="19" t="s">
        <v>82</v>
      </c>
    </row>
    <row r="88" s="2" customFormat="1">
      <c r="A88" s="40"/>
      <c r="B88" s="41"/>
      <c r="C88" s="42"/>
      <c r="D88" s="224" t="s">
        <v>141</v>
      </c>
      <c r="E88" s="42"/>
      <c r="F88" s="225" t="s">
        <v>142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141</v>
      </c>
      <c r="AU88" s="19" t="s">
        <v>82</v>
      </c>
    </row>
    <row r="89" s="2" customFormat="1" ht="24.15" customHeight="1">
      <c r="A89" s="40"/>
      <c r="B89" s="41"/>
      <c r="C89" s="206" t="s">
        <v>82</v>
      </c>
      <c r="D89" s="206" t="s">
        <v>133</v>
      </c>
      <c r="E89" s="207" t="s">
        <v>143</v>
      </c>
      <c r="F89" s="208" t="s">
        <v>144</v>
      </c>
      <c r="G89" s="209" t="s">
        <v>136</v>
      </c>
      <c r="H89" s="210">
        <v>1</v>
      </c>
      <c r="I89" s="211"/>
      <c r="J89" s="212">
        <f>ROUND(I89*H89,2)</f>
        <v>0</v>
      </c>
      <c r="K89" s="208" t="s">
        <v>137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138</v>
      </c>
      <c r="AT89" s="217" t="s">
        <v>133</v>
      </c>
      <c r="AU89" s="217" t="s">
        <v>82</v>
      </c>
      <c r="AY89" s="19" t="s">
        <v>130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138</v>
      </c>
      <c r="BM89" s="217" t="s">
        <v>145</v>
      </c>
    </row>
    <row r="90" s="2" customFormat="1">
      <c r="A90" s="40"/>
      <c r="B90" s="41"/>
      <c r="C90" s="42"/>
      <c r="D90" s="219" t="s">
        <v>140</v>
      </c>
      <c r="E90" s="42"/>
      <c r="F90" s="220" t="s">
        <v>144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82</v>
      </c>
    </row>
    <row r="91" s="2" customFormat="1">
      <c r="A91" s="40"/>
      <c r="B91" s="41"/>
      <c r="C91" s="42"/>
      <c r="D91" s="224" t="s">
        <v>141</v>
      </c>
      <c r="E91" s="42"/>
      <c r="F91" s="225" t="s">
        <v>146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141</v>
      </c>
      <c r="AU91" s="19" t="s">
        <v>82</v>
      </c>
    </row>
    <row r="92" s="13" customFormat="1">
      <c r="A92" s="13"/>
      <c r="B92" s="226"/>
      <c r="C92" s="227"/>
      <c r="D92" s="219" t="s">
        <v>147</v>
      </c>
      <c r="E92" s="228" t="s">
        <v>19</v>
      </c>
      <c r="F92" s="229" t="s">
        <v>148</v>
      </c>
      <c r="G92" s="227"/>
      <c r="H92" s="230">
        <v>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147</v>
      </c>
      <c r="AU92" s="236" t="s">
        <v>82</v>
      </c>
      <c r="AV92" s="13" t="s">
        <v>82</v>
      </c>
      <c r="AW92" s="13" t="s">
        <v>33</v>
      </c>
      <c r="AX92" s="13" t="s">
        <v>80</v>
      </c>
      <c r="AY92" s="236" t="s">
        <v>130</v>
      </c>
    </row>
    <row r="93" s="12" customFormat="1" ht="22.8" customHeight="1">
      <c r="A93" s="12"/>
      <c r="B93" s="190"/>
      <c r="C93" s="191"/>
      <c r="D93" s="192" t="s">
        <v>71</v>
      </c>
      <c r="E93" s="204" t="s">
        <v>149</v>
      </c>
      <c r="F93" s="204" t="s">
        <v>150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SUM(P94:P96)</f>
        <v>0</v>
      </c>
      <c r="Q93" s="198"/>
      <c r="R93" s="199">
        <f>SUM(R94:R96)</f>
        <v>0</v>
      </c>
      <c r="S93" s="198"/>
      <c r="T93" s="20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129</v>
      </c>
      <c r="AT93" s="202" t="s">
        <v>71</v>
      </c>
      <c r="AU93" s="202" t="s">
        <v>80</v>
      </c>
      <c r="AY93" s="201" t="s">
        <v>130</v>
      </c>
      <c r="BK93" s="203">
        <f>SUM(BK94:BK96)</f>
        <v>0</v>
      </c>
    </row>
    <row r="94" s="2" customFormat="1" ht="24.15" customHeight="1">
      <c r="A94" s="40"/>
      <c r="B94" s="41"/>
      <c r="C94" s="206" t="s">
        <v>151</v>
      </c>
      <c r="D94" s="206" t="s">
        <v>133</v>
      </c>
      <c r="E94" s="207" t="s">
        <v>152</v>
      </c>
      <c r="F94" s="208" t="s">
        <v>150</v>
      </c>
      <c r="G94" s="209" t="s">
        <v>136</v>
      </c>
      <c r="H94" s="210">
        <v>1</v>
      </c>
      <c r="I94" s="211"/>
      <c r="J94" s="212">
        <f>ROUND(I94*H94,2)</f>
        <v>0</v>
      </c>
      <c r="K94" s="208" t="s">
        <v>137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138</v>
      </c>
      <c r="AT94" s="217" t="s">
        <v>133</v>
      </c>
      <c r="AU94" s="217" t="s">
        <v>82</v>
      </c>
      <c r="AY94" s="19" t="s">
        <v>130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138</v>
      </c>
      <c r="BM94" s="217" t="s">
        <v>153</v>
      </c>
    </row>
    <row r="95" s="2" customFormat="1">
      <c r="A95" s="40"/>
      <c r="B95" s="41"/>
      <c r="C95" s="42"/>
      <c r="D95" s="219" t="s">
        <v>140</v>
      </c>
      <c r="E95" s="42"/>
      <c r="F95" s="220" t="s">
        <v>150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140</v>
      </c>
      <c r="AU95" s="19" t="s">
        <v>82</v>
      </c>
    </row>
    <row r="96" s="2" customFormat="1">
      <c r="A96" s="40"/>
      <c r="B96" s="41"/>
      <c r="C96" s="42"/>
      <c r="D96" s="224" t="s">
        <v>141</v>
      </c>
      <c r="E96" s="42"/>
      <c r="F96" s="225" t="s">
        <v>154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141</v>
      </c>
      <c r="AU96" s="19" t="s">
        <v>82</v>
      </c>
    </row>
    <row r="97" s="12" customFormat="1" ht="22.8" customHeight="1">
      <c r="A97" s="12"/>
      <c r="B97" s="190"/>
      <c r="C97" s="191"/>
      <c r="D97" s="192" t="s">
        <v>71</v>
      </c>
      <c r="E97" s="204" t="s">
        <v>155</v>
      </c>
      <c r="F97" s="204" t="s">
        <v>156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SUM(P98:P110)</f>
        <v>0</v>
      </c>
      <c r="Q97" s="198"/>
      <c r="R97" s="199">
        <f>SUM(R98:R110)</f>
        <v>0.036000000000000004</v>
      </c>
      <c r="S97" s="198"/>
      <c r="T97" s="200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129</v>
      </c>
      <c r="AT97" s="202" t="s">
        <v>71</v>
      </c>
      <c r="AU97" s="202" t="s">
        <v>80</v>
      </c>
      <c r="AY97" s="201" t="s">
        <v>130</v>
      </c>
      <c r="BK97" s="203">
        <f>SUM(BK98:BK110)</f>
        <v>0</v>
      </c>
    </row>
    <row r="98" s="2" customFormat="1" ht="24.15" customHeight="1">
      <c r="A98" s="40"/>
      <c r="B98" s="41"/>
      <c r="C98" s="206" t="s">
        <v>157</v>
      </c>
      <c r="D98" s="206" t="s">
        <v>133</v>
      </c>
      <c r="E98" s="207" t="s">
        <v>158</v>
      </c>
      <c r="F98" s="208" t="s">
        <v>159</v>
      </c>
      <c r="G98" s="209" t="s">
        <v>136</v>
      </c>
      <c r="H98" s="210">
        <v>1</v>
      </c>
      <c r="I98" s="211"/>
      <c r="J98" s="212">
        <f>ROUND(I98*H98,2)</f>
        <v>0</v>
      </c>
      <c r="K98" s="208" t="s">
        <v>137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138</v>
      </c>
      <c r="AT98" s="217" t="s">
        <v>133</v>
      </c>
      <c r="AU98" s="217" t="s">
        <v>82</v>
      </c>
      <c r="AY98" s="19" t="s">
        <v>130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138</v>
      </c>
      <c r="BM98" s="217" t="s">
        <v>160</v>
      </c>
    </row>
    <row r="99" s="2" customFormat="1">
      <c r="A99" s="40"/>
      <c r="B99" s="41"/>
      <c r="C99" s="42"/>
      <c r="D99" s="219" t="s">
        <v>140</v>
      </c>
      <c r="E99" s="42"/>
      <c r="F99" s="220" t="s">
        <v>159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140</v>
      </c>
      <c r="AU99" s="19" t="s">
        <v>82</v>
      </c>
    </row>
    <row r="100" s="2" customFormat="1">
      <c r="A100" s="40"/>
      <c r="B100" s="41"/>
      <c r="C100" s="42"/>
      <c r="D100" s="224" t="s">
        <v>141</v>
      </c>
      <c r="E100" s="42"/>
      <c r="F100" s="225" t="s">
        <v>161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141</v>
      </c>
      <c r="AU100" s="19" t="s">
        <v>82</v>
      </c>
    </row>
    <row r="101" s="14" customFormat="1">
      <c r="A101" s="14"/>
      <c r="B101" s="237"/>
      <c r="C101" s="238"/>
      <c r="D101" s="219" t="s">
        <v>147</v>
      </c>
      <c r="E101" s="239" t="s">
        <v>19</v>
      </c>
      <c r="F101" s="240" t="s">
        <v>162</v>
      </c>
      <c r="G101" s="238"/>
      <c r="H101" s="239" t="s">
        <v>19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147</v>
      </c>
      <c r="AU101" s="246" t="s">
        <v>82</v>
      </c>
      <c r="AV101" s="14" t="s">
        <v>80</v>
      </c>
      <c r="AW101" s="14" t="s">
        <v>33</v>
      </c>
      <c r="AX101" s="14" t="s">
        <v>72</v>
      </c>
      <c r="AY101" s="246" t="s">
        <v>130</v>
      </c>
    </row>
    <row r="102" s="14" customFormat="1">
      <c r="A102" s="14"/>
      <c r="B102" s="237"/>
      <c r="C102" s="238"/>
      <c r="D102" s="219" t="s">
        <v>147</v>
      </c>
      <c r="E102" s="239" t="s">
        <v>19</v>
      </c>
      <c r="F102" s="240" t="s">
        <v>163</v>
      </c>
      <c r="G102" s="238"/>
      <c r="H102" s="239" t="s">
        <v>19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147</v>
      </c>
      <c r="AU102" s="246" t="s">
        <v>82</v>
      </c>
      <c r="AV102" s="14" t="s">
        <v>80</v>
      </c>
      <c r="AW102" s="14" t="s">
        <v>33</v>
      </c>
      <c r="AX102" s="14" t="s">
        <v>72</v>
      </c>
      <c r="AY102" s="246" t="s">
        <v>130</v>
      </c>
    </row>
    <row r="103" s="14" customFormat="1">
      <c r="A103" s="14"/>
      <c r="B103" s="237"/>
      <c r="C103" s="238"/>
      <c r="D103" s="219" t="s">
        <v>147</v>
      </c>
      <c r="E103" s="239" t="s">
        <v>19</v>
      </c>
      <c r="F103" s="240" t="s">
        <v>164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147</v>
      </c>
      <c r="AU103" s="246" t="s">
        <v>82</v>
      </c>
      <c r="AV103" s="14" t="s">
        <v>80</v>
      </c>
      <c r="AW103" s="14" t="s">
        <v>33</v>
      </c>
      <c r="AX103" s="14" t="s">
        <v>72</v>
      </c>
      <c r="AY103" s="246" t="s">
        <v>130</v>
      </c>
    </row>
    <row r="104" s="13" customFormat="1">
      <c r="A104" s="13"/>
      <c r="B104" s="226"/>
      <c r="C104" s="227"/>
      <c r="D104" s="219" t="s">
        <v>147</v>
      </c>
      <c r="E104" s="228" t="s">
        <v>19</v>
      </c>
      <c r="F104" s="229" t="s">
        <v>80</v>
      </c>
      <c r="G104" s="227"/>
      <c r="H104" s="230">
        <v>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147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130</v>
      </c>
    </row>
    <row r="105" s="15" customFormat="1">
      <c r="A105" s="15"/>
      <c r="B105" s="247"/>
      <c r="C105" s="248"/>
      <c r="D105" s="219" t="s">
        <v>147</v>
      </c>
      <c r="E105" s="249" t="s">
        <v>19</v>
      </c>
      <c r="F105" s="250" t="s">
        <v>165</v>
      </c>
      <c r="G105" s="248"/>
      <c r="H105" s="251">
        <v>1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147</v>
      </c>
      <c r="AU105" s="257" t="s">
        <v>82</v>
      </c>
      <c r="AV105" s="15" t="s">
        <v>157</v>
      </c>
      <c r="AW105" s="15" t="s">
        <v>33</v>
      </c>
      <c r="AX105" s="15" t="s">
        <v>80</v>
      </c>
      <c r="AY105" s="257" t="s">
        <v>130</v>
      </c>
    </row>
    <row r="106" s="2" customFormat="1" ht="16.5" customHeight="1">
      <c r="A106" s="40"/>
      <c r="B106" s="41"/>
      <c r="C106" s="258" t="s">
        <v>129</v>
      </c>
      <c r="D106" s="258" t="s">
        <v>166</v>
      </c>
      <c r="E106" s="259" t="s">
        <v>167</v>
      </c>
      <c r="F106" s="260" t="s">
        <v>168</v>
      </c>
      <c r="G106" s="261" t="s">
        <v>169</v>
      </c>
      <c r="H106" s="262">
        <v>3</v>
      </c>
      <c r="I106" s="263"/>
      <c r="J106" s="264">
        <f>ROUND(I106*H106,2)</f>
        <v>0</v>
      </c>
      <c r="K106" s="260" t="s">
        <v>137</v>
      </c>
      <c r="L106" s="265"/>
      <c r="M106" s="266" t="s">
        <v>19</v>
      </c>
      <c r="N106" s="267" t="s">
        <v>43</v>
      </c>
      <c r="O106" s="86"/>
      <c r="P106" s="215">
        <f>O106*H106</f>
        <v>0</v>
      </c>
      <c r="Q106" s="215">
        <v>0.012</v>
      </c>
      <c r="R106" s="215">
        <f>Q106*H106</f>
        <v>0.036000000000000004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170</v>
      </c>
      <c r="AT106" s="217" t="s">
        <v>166</v>
      </c>
      <c r="AU106" s="217" t="s">
        <v>82</v>
      </c>
      <c r="AY106" s="19" t="s">
        <v>130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170</v>
      </c>
      <c r="BM106" s="217" t="s">
        <v>171</v>
      </c>
    </row>
    <row r="107" s="2" customFormat="1">
      <c r="A107" s="40"/>
      <c r="B107" s="41"/>
      <c r="C107" s="42"/>
      <c r="D107" s="219" t="s">
        <v>140</v>
      </c>
      <c r="E107" s="42"/>
      <c r="F107" s="220" t="s">
        <v>168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82</v>
      </c>
    </row>
    <row r="108" s="13" customFormat="1">
      <c r="A108" s="13"/>
      <c r="B108" s="226"/>
      <c r="C108" s="227"/>
      <c r="D108" s="219" t="s">
        <v>147</v>
      </c>
      <c r="E108" s="228" t="s">
        <v>19</v>
      </c>
      <c r="F108" s="229" t="s">
        <v>172</v>
      </c>
      <c r="G108" s="227"/>
      <c r="H108" s="230">
        <v>2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147</v>
      </c>
      <c r="AU108" s="236" t="s">
        <v>82</v>
      </c>
      <c r="AV108" s="13" t="s">
        <v>82</v>
      </c>
      <c r="AW108" s="13" t="s">
        <v>33</v>
      </c>
      <c r="AX108" s="13" t="s">
        <v>72</v>
      </c>
      <c r="AY108" s="236" t="s">
        <v>130</v>
      </c>
    </row>
    <row r="109" s="13" customFormat="1">
      <c r="A109" s="13"/>
      <c r="B109" s="226"/>
      <c r="C109" s="227"/>
      <c r="D109" s="219" t="s">
        <v>147</v>
      </c>
      <c r="E109" s="228" t="s">
        <v>19</v>
      </c>
      <c r="F109" s="229" t="s">
        <v>173</v>
      </c>
      <c r="G109" s="227"/>
      <c r="H109" s="230">
        <v>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147</v>
      </c>
      <c r="AU109" s="236" t="s">
        <v>82</v>
      </c>
      <c r="AV109" s="13" t="s">
        <v>82</v>
      </c>
      <c r="AW109" s="13" t="s">
        <v>33</v>
      </c>
      <c r="AX109" s="13" t="s">
        <v>72</v>
      </c>
      <c r="AY109" s="236" t="s">
        <v>130</v>
      </c>
    </row>
    <row r="110" s="15" customFormat="1">
      <c r="A110" s="15"/>
      <c r="B110" s="247"/>
      <c r="C110" s="248"/>
      <c r="D110" s="219" t="s">
        <v>147</v>
      </c>
      <c r="E110" s="249" t="s">
        <v>19</v>
      </c>
      <c r="F110" s="250" t="s">
        <v>165</v>
      </c>
      <c r="G110" s="248"/>
      <c r="H110" s="251">
        <v>3</v>
      </c>
      <c r="I110" s="252"/>
      <c r="J110" s="248"/>
      <c r="K110" s="248"/>
      <c r="L110" s="253"/>
      <c r="M110" s="268"/>
      <c r="N110" s="269"/>
      <c r="O110" s="269"/>
      <c r="P110" s="269"/>
      <c r="Q110" s="269"/>
      <c r="R110" s="269"/>
      <c r="S110" s="269"/>
      <c r="T110" s="270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147</v>
      </c>
      <c r="AU110" s="257" t="s">
        <v>82</v>
      </c>
      <c r="AV110" s="15" t="s">
        <v>157</v>
      </c>
      <c r="AW110" s="15" t="s">
        <v>33</v>
      </c>
      <c r="AX110" s="15" t="s">
        <v>80</v>
      </c>
      <c r="AY110" s="257" t="s">
        <v>130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kTCXaCO2D+P8ho3RjIfPaDEt6krW+HLDyIaIpIK+jGbsO3NIBDTR7V/6mHyWgFYS4lBp6BbKO0md3CQuN5/J+Q==" hashValue="uaho6mbrdTRaQ2OH39M4Wppnr1RSdsfPR7m1vt0RBZl3ZjvUfA5udMbZe8ZRiipa8x/tio09BqYPxKhnE6tvjw==" algorithmName="SHA-512" password="CC35"/>
  <autoFilter ref="C82:K1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012002000"/>
    <hyperlink ref="F91" r:id="rId2" display="https://podminky.urs.cz/item/CS_URS_2024_01/013002000"/>
    <hyperlink ref="F96" r:id="rId3" display="https://podminky.urs.cz/item/CS_URS_2024_01/030001000"/>
    <hyperlink ref="F100" r:id="rId4" display="https://podminky.urs.cz/item/CS_URS_2024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ROUND((SUM(BE98:BE983)),  2)</f>
        <v>0</v>
      </c>
      <c r="G33" s="40"/>
      <c r="H33" s="40"/>
      <c r="I33" s="150">
        <v>0.20999999999999999</v>
      </c>
      <c r="J33" s="149">
        <f>ROUND(((SUM(BE98:BE983))*I33),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ROUND((SUM(BF98:BF983)),  2)</f>
        <v>0</v>
      </c>
      <c r="G34" s="40"/>
      <c r="H34" s="40"/>
      <c r="I34" s="150">
        <v>0.14999999999999999</v>
      </c>
      <c r="J34" s="149">
        <f>ROUND(((SUM(BF98:BF983))*I34),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ROUND((SUM(BG98:BG983)),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ROUND((SUM(BH98:BH983)),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ROUND((SUM(BI98:BI983)),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175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177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178</v>
      </c>
      <c r="E63" s="176"/>
      <c r="F63" s="176"/>
      <c r="G63" s="176"/>
      <c r="H63" s="176"/>
      <c r="I63" s="176"/>
      <c r="J63" s="177">
        <f>J174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179</v>
      </c>
      <c r="E64" s="176"/>
      <c r="F64" s="176"/>
      <c r="G64" s="176"/>
      <c r="H64" s="176"/>
      <c r="I64" s="176"/>
      <c r="J64" s="177">
        <f>J280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180</v>
      </c>
      <c r="E65" s="176"/>
      <c r="F65" s="176"/>
      <c r="G65" s="176"/>
      <c r="H65" s="176"/>
      <c r="I65" s="176"/>
      <c r="J65" s="177">
        <f>J321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181</v>
      </c>
      <c r="E66" s="176"/>
      <c r="F66" s="176"/>
      <c r="G66" s="176"/>
      <c r="H66" s="176"/>
      <c r="I66" s="176"/>
      <c r="J66" s="177">
        <f>J501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182</v>
      </c>
      <c r="E67" s="176"/>
      <c r="F67" s="176"/>
      <c r="G67" s="176"/>
      <c r="H67" s="176"/>
      <c r="I67" s="176"/>
      <c r="J67" s="177">
        <f>J540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183</v>
      </c>
      <c r="E68" s="170"/>
      <c r="F68" s="170"/>
      <c r="G68" s="170"/>
      <c r="H68" s="170"/>
      <c r="I68" s="170"/>
      <c r="J68" s="171">
        <f>J544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184</v>
      </c>
      <c r="E69" s="176"/>
      <c r="F69" s="176"/>
      <c r="G69" s="176"/>
      <c r="H69" s="176"/>
      <c r="I69" s="176"/>
      <c r="J69" s="177">
        <f>J545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185</v>
      </c>
      <c r="E70" s="176"/>
      <c r="F70" s="176"/>
      <c r="G70" s="176"/>
      <c r="H70" s="176"/>
      <c r="I70" s="176"/>
      <c r="J70" s="177">
        <f>J567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186</v>
      </c>
      <c r="E71" s="176"/>
      <c r="F71" s="176"/>
      <c r="G71" s="176"/>
      <c r="H71" s="176"/>
      <c r="I71" s="176"/>
      <c r="J71" s="177">
        <f>J647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187</v>
      </c>
      <c r="E72" s="176"/>
      <c r="F72" s="176"/>
      <c r="G72" s="176"/>
      <c r="H72" s="176"/>
      <c r="I72" s="176"/>
      <c r="J72" s="177">
        <f>J726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188</v>
      </c>
      <c r="E73" s="176"/>
      <c r="F73" s="176"/>
      <c r="G73" s="176"/>
      <c r="H73" s="176"/>
      <c r="I73" s="176"/>
      <c r="J73" s="177">
        <f>J751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189</v>
      </c>
      <c r="E74" s="176"/>
      <c r="F74" s="176"/>
      <c r="G74" s="176"/>
      <c r="H74" s="176"/>
      <c r="I74" s="176"/>
      <c r="J74" s="177">
        <f>J827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190</v>
      </c>
      <c r="E75" s="176"/>
      <c r="F75" s="176"/>
      <c r="G75" s="176"/>
      <c r="H75" s="176"/>
      <c r="I75" s="176"/>
      <c r="J75" s="177">
        <f>J875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191</v>
      </c>
      <c r="E76" s="176"/>
      <c r="F76" s="176"/>
      <c r="G76" s="176"/>
      <c r="H76" s="176"/>
      <c r="I76" s="176"/>
      <c r="J76" s="177">
        <f>J905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192</v>
      </c>
      <c r="E77" s="176"/>
      <c r="F77" s="176"/>
      <c r="G77" s="176"/>
      <c r="H77" s="176"/>
      <c r="I77" s="176"/>
      <c r="J77" s="177">
        <f>J945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193</v>
      </c>
      <c r="E78" s="176"/>
      <c r="F78" s="176"/>
      <c r="G78" s="176"/>
      <c r="H78" s="176"/>
      <c r="I78" s="176"/>
      <c r="J78" s="177">
        <f>J965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115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2" t="str">
        <f>E7</f>
        <v>Zázemí pro dětskou skupinu - Kynšperk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105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10 - Stavební část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Kynšperk nad Ohří</v>
      </c>
      <c r="G92" s="42"/>
      <c r="H92" s="42"/>
      <c r="I92" s="34" t="s">
        <v>23</v>
      </c>
      <c r="J92" s="74" t="str">
        <f>IF(J12="","",J12)</f>
        <v>28. 1. 2024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>Měst Kynšperk nad Ohří</v>
      </c>
      <c r="G94" s="42"/>
      <c r="H94" s="42"/>
      <c r="I94" s="34" t="s">
        <v>31</v>
      </c>
      <c r="J94" s="38" t="str">
        <f>E21</f>
        <v>Nováček Jiří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34</v>
      </c>
      <c r="J95" s="38" t="str">
        <f>E24</f>
        <v>Milan Hájek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116</v>
      </c>
      <c r="D97" s="182" t="s">
        <v>57</v>
      </c>
      <c r="E97" s="182" t="s">
        <v>53</v>
      </c>
      <c r="F97" s="182" t="s">
        <v>54</v>
      </c>
      <c r="G97" s="182" t="s">
        <v>117</v>
      </c>
      <c r="H97" s="182" t="s">
        <v>118</v>
      </c>
      <c r="I97" s="182" t="s">
        <v>119</v>
      </c>
      <c r="J97" s="182" t="s">
        <v>109</v>
      </c>
      <c r="K97" s="183" t="s">
        <v>120</v>
      </c>
      <c r="L97" s="184"/>
      <c r="M97" s="94" t="s">
        <v>19</v>
      </c>
      <c r="N97" s="95" t="s">
        <v>42</v>
      </c>
      <c r="O97" s="95" t="s">
        <v>121</v>
      </c>
      <c r="P97" s="95" t="s">
        <v>122</v>
      </c>
      <c r="Q97" s="95" t="s">
        <v>123</v>
      </c>
      <c r="R97" s="95" t="s">
        <v>124</v>
      </c>
      <c r="S97" s="95" t="s">
        <v>125</v>
      </c>
      <c r="T97" s="96" t="s">
        <v>126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127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P99+P544</f>
        <v>0</v>
      </c>
      <c r="Q98" s="98"/>
      <c r="R98" s="187">
        <f>R99+R544</f>
        <v>372.35810534920461</v>
      </c>
      <c r="S98" s="98"/>
      <c r="T98" s="188">
        <f>T99+T544</f>
        <v>0.11381699999999999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71</v>
      </c>
      <c r="AU98" s="19" t="s">
        <v>110</v>
      </c>
      <c r="BK98" s="189">
        <f>BK99+BK544</f>
        <v>0</v>
      </c>
    </row>
    <row r="99" s="12" customFormat="1" ht="25.92" customHeight="1">
      <c r="A99" s="12"/>
      <c r="B99" s="190"/>
      <c r="C99" s="191"/>
      <c r="D99" s="192" t="s">
        <v>71</v>
      </c>
      <c r="E99" s="193" t="s">
        <v>194</v>
      </c>
      <c r="F99" s="193" t="s">
        <v>195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P100+P137+P174+P280+P321+P501+P540</f>
        <v>0</v>
      </c>
      <c r="Q99" s="198"/>
      <c r="R99" s="199">
        <f>R100+R137+R174+R280+R321+R501+R540</f>
        <v>355.1741987832346</v>
      </c>
      <c r="S99" s="198"/>
      <c r="T99" s="200">
        <f>T100+T137+T174+T280+T321+T501+T540</f>
        <v>0.11381699999999999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72</v>
      </c>
      <c r="AY99" s="201" t="s">
        <v>130</v>
      </c>
      <c r="BK99" s="203">
        <f>BK100+BK137+BK174+BK280+BK321+BK501+BK540</f>
        <v>0</v>
      </c>
    </row>
    <row r="100" s="12" customFormat="1" ht="22.8" customHeight="1">
      <c r="A100" s="12"/>
      <c r="B100" s="190"/>
      <c r="C100" s="191"/>
      <c r="D100" s="192" t="s">
        <v>71</v>
      </c>
      <c r="E100" s="204" t="s">
        <v>80</v>
      </c>
      <c r="F100" s="204" t="s">
        <v>196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SUM(P101:P136)</f>
        <v>0</v>
      </c>
      <c r="Q100" s="198"/>
      <c r="R100" s="199">
        <f>SUM(R101:R136)</f>
        <v>0</v>
      </c>
      <c r="S100" s="198"/>
      <c r="T100" s="200">
        <f>SUM(T101:T136)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80</v>
      </c>
      <c r="AT100" s="202" t="s">
        <v>71</v>
      </c>
      <c r="AU100" s="202" t="s">
        <v>80</v>
      </c>
      <c r="AY100" s="201" t="s">
        <v>130</v>
      </c>
      <c r="BK100" s="203">
        <f>SUM(BK101:BK136)</f>
        <v>0</v>
      </c>
    </row>
    <row r="101" s="2" customFormat="1" ht="16.5" customHeight="1">
      <c r="A101" s="40"/>
      <c r="B101" s="41"/>
      <c r="C101" s="206" t="s">
        <v>80</v>
      </c>
      <c r="D101" s="206" t="s">
        <v>133</v>
      </c>
      <c r="E101" s="207" t="s">
        <v>197</v>
      </c>
      <c r="F101" s="208" t="s">
        <v>198</v>
      </c>
      <c r="G101" s="209" t="s">
        <v>199</v>
      </c>
      <c r="H101" s="210">
        <v>170.506</v>
      </c>
      <c r="I101" s="211"/>
      <c r="J101" s="212">
        <f>ROUND(I101*H101,2)</f>
        <v>0</v>
      </c>
      <c r="K101" s="208" t="s">
        <v>137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157</v>
      </c>
      <c r="AT101" s="217" t="s">
        <v>133</v>
      </c>
      <c r="AU101" s="217" t="s">
        <v>82</v>
      </c>
      <c r="AY101" s="19" t="s">
        <v>130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157</v>
      </c>
      <c r="BM101" s="217" t="s">
        <v>200</v>
      </c>
    </row>
    <row r="102" s="2" customFormat="1">
      <c r="A102" s="40"/>
      <c r="B102" s="41"/>
      <c r="C102" s="42"/>
      <c r="D102" s="219" t="s">
        <v>140</v>
      </c>
      <c r="E102" s="42"/>
      <c r="F102" s="220" t="s">
        <v>201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82</v>
      </c>
    </row>
    <row r="103" s="2" customFormat="1">
      <c r="A103" s="40"/>
      <c r="B103" s="41"/>
      <c r="C103" s="42"/>
      <c r="D103" s="224" t="s">
        <v>141</v>
      </c>
      <c r="E103" s="42"/>
      <c r="F103" s="225" t="s">
        <v>202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141</v>
      </c>
      <c r="AU103" s="19" t="s">
        <v>82</v>
      </c>
    </row>
    <row r="104" s="13" customFormat="1">
      <c r="A104" s="13"/>
      <c r="B104" s="226"/>
      <c r="C104" s="227"/>
      <c r="D104" s="219" t="s">
        <v>147</v>
      </c>
      <c r="E104" s="228" t="s">
        <v>19</v>
      </c>
      <c r="F104" s="229" t="s">
        <v>203</v>
      </c>
      <c r="G104" s="227"/>
      <c r="H104" s="230">
        <v>147.946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147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130</v>
      </c>
    </row>
    <row r="105" s="13" customFormat="1">
      <c r="A105" s="13"/>
      <c r="B105" s="226"/>
      <c r="C105" s="227"/>
      <c r="D105" s="219" t="s">
        <v>147</v>
      </c>
      <c r="E105" s="228" t="s">
        <v>19</v>
      </c>
      <c r="F105" s="229" t="s">
        <v>204</v>
      </c>
      <c r="G105" s="227"/>
      <c r="H105" s="230">
        <v>22.559999999999999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147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130</v>
      </c>
    </row>
    <row r="106" s="15" customFormat="1">
      <c r="A106" s="15"/>
      <c r="B106" s="247"/>
      <c r="C106" s="248"/>
      <c r="D106" s="219" t="s">
        <v>147</v>
      </c>
      <c r="E106" s="249" t="s">
        <v>19</v>
      </c>
      <c r="F106" s="250" t="s">
        <v>165</v>
      </c>
      <c r="G106" s="248"/>
      <c r="H106" s="251">
        <v>170.506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147</v>
      </c>
      <c r="AU106" s="257" t="s">
        <v>82</v>
      </c>
      <c r="AV106" s="15" t="s">
        <v>157</v>
      </c>
      <c r="AW106" s="15" t="s">
        <v>4</v>
      </c>
      <c r="AX106" s="15" t="s">
        <v>80</v>
      </c>
      <c r="AY106" s="257" t="s">
        <v>130</v>
      </c>
    </row>
    <row r="107" s="2" customFormat="1" ht="21.75" customHeight="1">
      <c r="A107" s="40"/>
      <c r="B107" s="41"/>
      <c r="C107" s="206" t="s">
        <v>82</v>
      </c>
      <c r="D107" s="206" t="s">
        <v>133</v>
      </c>
      <c r="E107" s="207" t="s">
        <v>205</v>
      </c>
      <c r="F107" s="208" t="s">
        <v>206</v>
      </c>
      <c r="G107" s="209" t="s">
        <v>207</v>
      </c>
      <c r="H107" s="210">
        <v>17.050999999999998</v>
      </c>
      <c r="I107" s="211"/>
      <c r="J107" s="212">
        <f>ROUND(I107*H107,2)</f>
        <v>0</v>
      </c>
      <c r="K107" s="208" t="s">
        <v>137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157</v>
      </c>
      <c r="AT107" s="217" t="s">
        <v>133</v>
      </c>
      <c r="AU107" s="217" t="s">
        <v>82</v>
      </c>
      <c r="AY107" s="19" t="s">
        <v>130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157</v>
      </c>
      <c r="BM107" s="217" t="s">
        <v>208</v>
      </c>
    </row>
    <row r="108" s="2" customFormat="1">
      <c r="A108" s="40"/>
      <c r="B108" s="41"/>
      <c r="C108" s="42"/>
      <c r="D108" s="219" t="s">
        <v>140</v>
      </c>
      <c r="E108" s="42"/>
      <c r="F108" s="220" t="s">
        <v>209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82</v>
      </c>
    </row>
    <row r="109" s="2" customFormat="1">
      <c r="A109" s="40"/>
      <c r="B109" s="41"/>
      <c r="C109" s="42"/>
      <c r="D109" s="224" t="s">
        <v>141</v>
      </c>
      <c r="E109" s="42"/>
      <c r="F109" s="225" t="s">
        <v>210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141</v>
      </c>
      <c r="AU109" s="19" t="s">
        <v>82</v>
      </c>
    </row>
    <row r="110" s="13" customFormat="1">
      <c r="A110" s="13"/>
      <c r="B110" s="226"/>
      <c r="C110" s="227"/>
      <c r="D110" s="219" t="s">
        <v>147</v>
      </c>
      <c r="E110" s="228" t="s">
        <v>19</v>
      </c>
      <c r="F110" s="229" t="s">
        <v>211</v>
      </c>
      <c r="G110" s="227"/>
      <c r="H110" s="230">
        <v>14.795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147</v>
      </c>
      <c r="AU110" s="236" t="s">
        <v>82</v>
      </c>
      <c r="AV110" s="13" t="s">
        <v>82</v>
      </c>
      <c r="AW110" s="13" t="s">
        <v>33</v>
      </c>
      <c r="AX110" s="13" t="s">
        <v>72</v>
      </c>
      <c r="AY110" s="236" t="s">
        <v>130</v>
      </c>
    </row>
    <row r="111" s="13" customFormat="1">
      <c r="A111" s="13"/>
      <c r="B111" s="226"/>
      <c r="C111" s="227"/>
      <c r="D111" s="219" t="s">
        <v>147</v>
      </c>
      <c r="E111" s="228" t="s">
        <v>19</v>
      </c>
      <c r="F111" s="229" t="s">
        <v>212</v>
      </c>
      <c r="G111" s="227"/>
      <c r="H111" s="230">
        <v>2.2559999999999998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147</v>
      </c>
      <c r="AU111" s="236" t="s">
        <v>82</v>
      </c>
      <c r="AV111" s="13" t="s">
        <v>82</v>
      </c>
      <c r="AW111" s="13" t="s">
        <v>33</v>
      </c>
      <c r="AX111" s="13" t="s">
        <v>72</v>
      </c>
      <c r="AY111" s="236" t="s">
        <v>130</v>
      </c>
    </row>
    <row r="112" s="15" customFormat="1">
      <c r="A112" s="15"/>
      <c r="B112" s="247"/>
      <c r="C112" s="248"/>
      <c r="D112" s="219" t="s">
        <v>147</v>
      </c>
      <c r="E112" s="249" t="s">
        <v>19</v>
      </c>
      <c r="F112" s="250" t="s">
        <v>165</v>
      </c>
      <c r="G112" s="248"/>
      <c r="H112" s="251">
        <v>17.050999999999998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147</v>
      </c>
      <c r="AU112" s="257" t="s">
        <v>82</v>
      </c>
      <c r="AV112" s="15" t="s">
        <v>157</v>
      </c>
      <c r="AW112" s="15" t="s">
        <v>4</v>
      </c>
      <c r="AX112" s="15" t="s">
        <v>80</v>
      </c>
      <c r="AY112" s="257" t="s">
        <v>130</v>
      </c>
    </row>
    <row r="113" s="2" customFormat="1" ht="21.75" customHeight="1">
      <c r="A113" s="40"/>
      <c r="B113" s="41"/>
      <c r="C113" s="206" t="s">
        <v>151</v>
      </c>
      <c r="D113" s="206" t="s">
        <v>133</v>
      </c>
      <c r="E113" s="207" t="s">
        <v>213</v>
      </c>
      <c r="F113" s="208" t="s">
        <v>214</v>
      </c>
      <c r="G113" s="209" t="s">
        <v>207</v>
      </c>
      <c r="H113" s="210">
        <v>35.326000000000001</v>
      </c>
      <c r="I113" s="211"/>
      <c r="J113" s="212">
        <f>ROUND(I113*H113,2)</f>
        <v>0</v>
      </c>
      <c r="K113" s="208" t="s">
        <v>137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157</v>
      </c>
      <c r="AT113" s="217" t="s">
        <v>133</v>
      </c>
      <c r="AU113" s="217" t="s">
        <v>82</v>
      </c>
      <c r="AY113" s="19" t="s">
        <v>130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157</v>
      </c>
      <c r="BM113" s="217" t="s">
        <v>215</v>
      </c>
    </row>
    <row r="114" s="2" customFormat="1">
      <c r="A114" s="40"/>
      <c r="B114" s="41"/>
      <c r="C114" s="42"/>
      <c r="D114" s="219" t="s">
        <v>140</v>
      </c>
      <c r="E114" s="42"/>
      <c r="F114" s="220" t="s">
        <v>216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82</v>
      </c>
    </row>
    <row r="115" s="2" customFormat="1">
      <c r="A115" s="40"/>
      <c r="B115" s="41"/>
      <c r="C115" s="42"/>
      <c r="D115" s="224" t="s">
        <v>141</v>
      </c>
      <c r="E115" s="42"/>
      <c r="F115" s="225" t="s">
        <v>217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141</v>
      </c>
      <c r="AU115" s="19" t="s">
        <v>82</v>
      </c>
    </row>
    <row r="116" s="13" customFormat="1">
      <c r="A116" s="13"/>
      <c r="B116" s="226"/>
      <c r="C116" s="227"/>
      <c r="D116" s="219" t="s">
        <v>147</v>
      </c>
      <c r="E116" s="228" t="s">
        <v>19</v>
      </c>
      <c r="F116" s="229" t="s">
        <v>218</v>
      </c>
      <c r="G116" s="227"/>
      <c r="H116" s="230">
        <v>27.035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147</v>
      </c>
      <c r="AU116" s="236" t="s">
        <v>82</v>
      </c>
      <c r="AV116" s="13" t="s">
        <v>82</v>
      </c>
      <c r="AW116" s="13" t="s">
        <v>33</v>
      </c>
      <c r="AX116" s="13" t="s">
        <v>72</v>
      </c>
      <c r="AY116" s="236" t="s">
        <v>130</v>
      </c>
    </row>
    <row r="117" s="13" customFormat="1">
      <c r="A117" s="13"/>
      <c r="B117" s="226"/>
      <c r="C117" s="227"/>
      <c r="D117" s="219" t="s">
        <v>147</v>
      </c>
      <c r="E117" s="228" t="s">
        <v>19</v>
      </c>
      <c r="F117" s="229" t="s">
        <v>219</v>
      </c>
      <c r="G117" s="227"/>
      <c r="H117" s="230">
        <v>2.0379999999999998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147</v>
      </c>
      <c r="AU117" s="236" t="s">
        <v>82</v>
      </c>
      <c r="AV117" s="13" t="s">
        <v>82</v>
      </c>
      <c r="AW117" s="13" t="s">
        <v>33</v>
      </c>
      <c r="AX117" s="13" t="s">
        <v>72</v>
      </c>
      <c r="AY117" s="236" t="s">
        <v>130</v>
      </c>
    </row>
    <row r="118" s="13" customFormat="1">
      <c r="A118" s="13"/>
      <c r="B118" s="226"/>
      <c r="C118" s="227"/>
      <c r="D118" s="219" t="s">
        <v>147</v>
      </c>
      <c r="E118" s="228" t="s">
        <v>19</v>
      </c>
      <c r="F118" s="229" t="s">
        <v>220</v>
      </c>
      <c r="G118" s="227"/>
      <c r="H118" s="230">
        <v>6.2530000000000001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147</v>
      </c>
      <c r="AU118" s="236" t="s">
        <v>82</v>
      </c>
      <c r="AV118" s="13" t="s">
        <v>82</v>
      </c>
      <c r="AW118" s="13" t="s">
        <v>33</v>
      </c>
      <c r="AX118" s="13" t="s">
        <v>72</v>
      </c>
      <c r="AY118" s="236" t="s">
        <v>130</v>
      </c>
    </row>
    <row r="119" s="15" customFormat="1">
      <c r="A119" s="15"/>
      <c r="B119" s="247"/>
      <c r="C119" s="248"/>
      <c r="D119" s="219" t="s">
        <v>147</v>
      </c>
      <c r="E119" s="249" t="s">
        <v>19</v>
      </c>
      <c r="F119" s="250" t="s">
        <v>165</v>
      </c>
      <c r="G119" s="248"/>
      <c r="H119" s="251">
        <v>35.326000000000001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147</v>
      </c>
      <c r="AU119" s="257" t="s">
        <v>82</v>
      </c>
      <c r="AV119" s="15" t="s">
        <v>157</v>
      </c>
      <c r="AW119" s="15" t="s">
        <v>4</v>
      </c>
      <c r="AX119" s="15" t="s">
        <v>80</v>
      </c>
      <c r="AY119" s="257" t="s">
        <v>130</v>
      </c>
    </row>
    <row r="120" s="2" customFormat="1" ht="21.75" customHeight="1">
      <c r="A120" s="40"/>
      <c r="B120" s="41"/>
      <c r="C120" s="206" t="s">
        <v>157</v>
      </c>
      <c r="D120" s="206" t="s">
        <v>133</v>
      </c>
      <c r="E120" s="207" t="s">
        <v>221</v>
      </c>
      <c r="F120" s="208" t="s">
        <v>222</v>
      </c>
      <c r="G120" s="209" t="s">
        <v>207</v>
      </c>
      <c r="H120" s="210">
        <v>52.377000000000002</v>
      </c>
      <c r="I120" s="211"/>
      <c r="J120" s="212">
        <f>ROUND(I120*H120,2)</f>
        <v>0</v>
      </c>
      <c r="K120" s="208" t="s">
        <v>137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157</v>
      </c>
      <c r="AT120" s="217" t="s">
        <v>133</v>
      </c>
      <c r="AU120" s="217" t="s">
        <v>82</v>
      </c>
      <c r="AY120" s="19" t="s">
        <v>130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157</v>
      </c>
      <c r="BM120" s="217" t="s">
        <v>223</v>
      </c>
    </row>
    <row r="121" s="2" customFormat="1">
      <c r="A121" s="40"/>
      <c r="B121" s="41"/>
      <c r="C121" s="42"/>
      <c r="D121" s="219" t="s">
        <v>140</v>
      </c>
      <c r="E121" s="42"/>
      <c r="F121" s="220" t="s">
        <v>224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82</v>
      </c>
    </row>
    <row r="122" s="2" customFormat="1">
      <c r="A122" s="40"/>
      <c r="B122" s="41"/>
      <c r="C122" s="42"/>
      <c r="D122" s="224" t="s">
        <v>141</v>
      </c>
      <c r="E122" s="42"/>
      <c r="F122" s="225" t="s">
        <v>225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141</v>
      </c>
      <c r="AU122" s="19" t="s">
        <v>82</v>
      </c>
    </row>
    <row r="123" s="13" customFormat="1">
      <c r="A123" s="13"/>
      <c r="B123" s="226"/>
      <c r="C123" s="227"/>
      <c r="D123" s="219" t="s">
        <v>147</v>
      </c>
      <c r="E123" s="228" t="s">
        <v>19</v>
      </c>
      <c r="F123" s="229" t="s">
        <v>226</v>
      </c>
      <c r="G123" s="227"/>
      <c r="H123" s="230">
        <v>52.377000000000002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147</v>
      </c>
      <c r="AU123" s="236" t="s">
        <v>82</v>
      </c>
      <c r="AV123" s="13" t="s">
        <v>82</v>
      </c>
      <c r="AW123" s="13" t="s">
        <v>33</v>
      </c>
      <c r="AX123" s="13" t="s">
        <v>80</v>
      </c>
      <c r="AY123" s="236" t="s">
        <v>130</v>
      </c>
    </row>
    <row r="124" s="2" customFormat="1" ht="16.5" customHeight="1">
      <c r="A124" s="40"/>
      <c r="B124" s="41"/>
      <c r="C124" s="206" t="s">
        <v>129</v>
      </c>
      <c r="D124" s="206" t="s">
        <v>133</v>
      </c>
      <c r="E124" s="207" t="s">
        <v>227</v>
      </c>
      <c r="F124" s="208" t="s">
        <v>228</v>
      </c>
      <c r="G124" s="209" t="s">
        <v>229</v>
      </c>
      <c r="H124" s="210">
        <v>104.75400000000001</v>
      </c>
      <c r="I124" s="211"/>
      <c r="J124" s="212">
        <f>ROUND(I124*H124,2)</f>
        <v>0</v>
      </c>
      <c r="K124" s="208" t="s">
        <v>137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157</v>
      </c>
      <c r="AT124" s="217" t="s">
        <v>133</v>
      </c>
      <c r="AU124" s="217" t="s">
        <v>82</v>
      </c>
      <c r="AY124" s="19" t="s">
        <v>130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157</v>
      </c>
      <c r="BM124" s="217" t="s">
        <v>230</v>
      </c>
    </row>
    <row r="125" s="2" customFormat="1">
      <c r="A125" s="40"/>
      <c r="B125" s="41"/>
      <c r="C125" s="42"/>
      <c r="D125" s="219" t="s">
        <v>140</v>
      </c>
      <c r="E125" s="42"/>
      <c r="F125" s="220" t="s">
        <v>231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140</v>
      </c>
      <c r="AU125" s="19" t="s">
        <v>82</v>
      </c>
    </row>
    <row r="126" s="2" customFormat="1">
      <c r="A126" s="40"/>
      <c r="B126" s="41"/>
      <c r="C126" s="42"/>
      <c r="D126" s="224" t="s">
        <v>141</v>
      </c>
      <c r="E126" s="42"/>
      <c r="F126" s="225" t="s">
        <v>232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141</v>
      </c>
      <c r="AU126" s="19" t="s">
        <v>82</v>
      </c>
    </row>
    <row r="127" s="13" customFormat="1">
      <c r="A127" s="13"/>
      <c r="B127" s="226"/>
      <c r="C127" s="227"/>
      <c r="D127" s="219" t="s">
        <v>147</v>
      </c>
      <c r="E127" s="228" t="s">
        <v>19</v>
      </c>
      <c r="F127" s="229" t="s">
        <v>233</v>
      </c>
      <c r="G127" s="227"/>
      <c r="H127" s="230">
        <v>104.75400000000001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147</v>
      </c>
      <c r="AU127" s="236" t="s">
        <v>82</v>
      </c>
      <c r="AV127" s="13" t="s">
        <v>82</v>
      </c>
      <c r="AW127" s="13" t="s">
        <v>33</v>
      </c>
      <c r="AX127" s="13" t="s">
        <v>80</v>
      </c>
      <c r="AY127" s="236" t="s">
        <v>130</v>
      </c>
    </row>
    <row r="128" s="2" customFormat="1" ht="16.5" customHeight="1">
      <c r="A128" s="40"/>
      <c r="B128" s="41"/>
      <c r="C128" s="206" t="s">
        <v>234</v>
      </c>
      <c r="D128" s="206" t="s">
        <v>133</v>
      </c>
      <c r="E128" s="207" t="s">
        <v>235</v>
      </c>
      <c r="F128" s="208" t="s">
        <v>236</v>
      </c>
      <c r="G128" s="209" t="s">
        <v>207</v>
      </c>
      <c r="H128" s="210">
        <v>52.377000000000002</v>
      </c>
      <c r="I128" s="211"/>
      <c r="J128" s="212">
        <f>ROUND(I128*H128,2)</f>
        <v>0</v>
      </c>
      <c r="K128" s="208" t="s">
        <v>137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157</v>
      </c>
      <c r="AT128" s="217" t="s">
        <v>133</v>
      </c>
      <c r="AU128" s="217" t="s">
        <v>82</v>
      </c>
      <c r="AY128" s="19" t="s">
        <v>130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157</v>
      </c>
      <c r="BM128" s="217" t="s">
        <v>237</v>
      </c>
    </row>
    <row r="129" s="2" customFormat="1">
      <c r="A129" s="40"/>
      <c r="B129" s="41"/>
      <c r="C129" s="42"/>
      <c r="D129" s="219" t="s">
        <v>140</v>
      </c>
      <c r="E129" s="42"/>
      <c r="F129" s="220" t="s">
        <v>238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140</v>
      </c>
      <c r="AU129" s="19" t="s">
        <v>82</v>
      </c>
    </row>
    <row r="130" s="2" customFormat="1">
      <c r="A130" s="40"/>
      <c r="B130" s="41"/>
      <c r="C130" s="42"/>
      <c r="D130" s="224" t="s">
        <v>141</v>
      </c>
      <c r="E130" s="42"/>
      <c r="F130" s="225" t="s">
        <v>239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141</v>
      </c>
      <c r="AU130" s="19" t="s">
        <v>82</v>
      </c>
    </row>
    <row r="131" s="2" customFormat="1" ht="16.5" customHeight="1">
      <c r="A131" s="40"/>
      <c r="B131" s="41"/>
      <c r="C131" s="206" t="s">
        <v>240</v>
      </c>
      <c r="D131" s="206" t="s">
        <v>133</v>
      </c>
      <c r="E131" s="207" t="s">
        <v>241</v>
      </c>
      <c r="F131" s="208" t="s">
        <v>242</v>
      </c>
      <c r="G131" s="209" t="s">
        <v>199</v>
      </c>
      <c r="H131" s="210">
        <v>139.27600000000001</v>
      </c>
      <c r="I131" s="211"/>
      <c r="J131" s="212">
        <f>ROUND(I131*H131,2)</f>
        <v>0</v>
      </c>
      <c r="K131" s="208" t="s">
        <v>137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157</v>
      </c>
      <c r="AT131" s="217" t="s">
        <v>133</v>
      </c>
      <c r="AU131" s="217" t="s">
        <v>82</v>
      </c>
      <c r="AY131" s="19" t="s">
        <v>130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157</v>
      </c>
      <c r="BM131" s="217" t="s">
        <v>243</v>
      </c>
    </row>
    <row r="132" s="2" customFormat="1">
      <c r="A132" s="40"/>
      <c r="B132" s="41"/>
      <c r="C132" s="42"/>
      <c r="D132" s="219" t="s">
        <v>140</v>
      </c>
      <c r="E132" s="42"/>
      <c r="F132" s="220" t="s">
        <v>244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82</v>
      </c>
    </row>
    <row r="133" s="2" customFormat="1">
      <c r="A133" s="40"/>
      <c r="B133" s="41"/>
      <c r="C133" s="42"/>
      <c r="D133" s="224" t="s">
        <v>141</v>
      </c>
      <c r="E133" s="42"/>
      <c r="F133" s="225" t="s">
        <v>245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141</v>
      </c>
      <c r="AU133" s="19" t="s">
        <v>82</v>
      </c>
    </row>
    <row r="134" s="13" customFormat="1">
      <c r="A134" s="13"/>
      <c r="B134" s="226"/>
      <c r="C134" s="227"/>
      <c r="D134" s="219" t="s">
        <v>147</v>
      </c>
      <c r="E134" s="228" t="s">
        <v>19</v>
      </c>
      <c r="F134" s="229" t="s">
        <v>246</v>
      </c>
      <c r="G134" s="227"/>
      <c r="H134" s="230">
        <v>123.76600000000001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147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130</v>
      </c>
    </row>
    <row r="135" s="13" customFormat="1">
      <c r="A135" s="13"/>
      <c r="B135" s="226"/>
      <c r="C135" s="227"/>
      <c r="D135" s="219" t="s">
        <v>147</v>
      </c>
      <c r="E135" s="228" t="s">
        <v>19</v>
      </c>
      <c r="F135" s="229" t="s">
        <v>247</v>
      </c>
      <c r="G135" s="227"/>
      <c r="H135" s="230">
        <v>15.51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147</v>
      </c>
      <c r="AU135" s="236" t="s">
        <v>82</v>
      </c>
      <c r="AV135" s="13" t="s">
        <v>82</v>
      </c>
      <c r="AW135" s="13" t="s">
        <v>33</v>
      </c>
      <c r="AX135" s="13" t="s">
        <v>72</v>
      </c>
      <c r="AY135" s="236" t="s">
        <v>130</v>
      </c>
    </row>
    <row r="136" s="15" customFormat="1">
      <c r="A136" s="15"/>
      <c r="B136" s="247"/>
      <c r="C136" s="248"/>
      <c r="D136" s="219" t="s">
        <v>147</v>
      </c>
      <c r="E136" s="249" t="s">
        <v>19</v>
      </c>
      <c r="F136" s="250" t="s">
        <v>165</v>
      </c>
      <c r="G136" s="248"/>
      <c r="H136" s="251">
        <v>139.27600000000001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147</v>
      </c>
      <c r="AU136" s="257" t="s">
        <v>82</v>
      </c>
      <c r="AV136" s="15" t="s">
        <v>157</v>
      </c>
      <c r="AW136" s="15" t="s">
        <v>4</v>
      </c>
      <c r="AX136" s="15" t="s">
        <v>80</v>
      </c>
      <c r="AY136" s="257" t="s">
        <v>130</v>
      </c>
    </row>
    <row r="137" s="12" customFormat="1" ht="22.8" customHeight="1">
      <c r="A137" s="12"/>
      <c r="B137" s="190"/>
      <c r="C137" s="191"/>
      <c r="D137" s="192" t="s">
        <v>71</v>
      </c>
      <c r="E137" s="204" t="s">
        <v>82</v>
      </c>
      <c r="F137" s="204" t="s">
        <v>248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SUM(P138:P173)</f>
        <v>0</v>
      </c>
      <c r="Q137" s="198"/>
      <c r="R137" s="199">
        <f>SUM(R138:R173)</f>
        <v>182.19707124227998</v>
      </c>
      <c r="S137" s="198"/>
      <c r="T137" s="200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80</v>
      </c>
      <c r="AT137" s="202" t="s">
        <v>71</v>
      </c>
      <c r="AU137" s="202" t="s">
        <v>80</v>
      </c>
      <c r="AY137" s="201" t="s">
        <v>130</v>
      </c>
      <c r="BK137" s="203">
        <f>SUM(BK138:BK173)</f>
        <v>0</v>
      </c>
    </row>
    <row r="138" s="2" customFormat="1" ht="16.5" customHeight="1">
      <c r="A138" s="40"/>
      <c r="B138" s="41"/>
      <c r="C138" s="206" t="s">
        <v>249</v>
      </c>
      <c r="D138" s="206" t="s">
        <v>133</v>
      </c>
      <c r="E138" s="207" t="s">
        <v>250</v>
      </c>
      <c r="F138" s="208" t="s">
        <v>251</v>
      </c>
      <c r="G138" s="209" t="s">
        <v>207</v>
      </c>
      <c r="H138" s="210">
        <v>18.934000000000001</v>
      </c>
      <c r="I138" s="211"/>
      <c r="J138" s="212">
        <f>ROUND(I138*H138,2)</f>
        <v>0</v>
      </c>
      <c r="K138" s="208" t="s">
        <v>137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2.1600000000000001</v>
      </c>
      <c r="R138" s="215">
        <f>Q138*H138</f>
        <v>40.897440000000003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157</v>
      </c>
      <c r="AT138" s="217" t="s">
        <v>133</v>
      </c>
      <c r="AU138" s="217" t="s">
        <v>82</v>
      </c>
      <c r="AY138" s="19" t="s">
        <v>130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157</v>
      </c>
      <c r="BM138" s="217" t="s">
        <v>252</v>
      </c>
    </row>
    <row r="139" s="2" customFormat="1">
      <c r="A139" s="40"/>
      <c r="B139" s="41"/>
      <c r="C139" s="42"/>
      <c r="D139" s="219" t="s">
        <v>140</v>
      </c>
      <c r="E139" s="42"/>
      <c r="F139" s="220" t="s">
        <v>253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140</v>
      </c>
      <c r="AU139" s="19" t="s">
        <v>82</v>
      </c>
    </row>
    <row r="140" s="2" customFormat="1">
      <c r="A140" s="40"/>
      <c r="B140" s="41"/>
      <c r="C140" s="42"/>
      <c r="D140" s="224" t="s">
        <v>141</v>
      </c>
      <c r="E140" s="42"/>
      <c r="F140" s="225" t="s">
        <v>254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141</v>
      </c>
      <c r="AU140" s="19" t="s">
        <v>82</v>
      </c>
    </row>
    <row r="141" s="13" customFormat="1">
      <c r="A141" s="13"/>
      <c r="B141" s="226"/>
      <c r="C141" s="227"/>
      <c r="D141" s="219" t="s">
        <v>147</v>
      </c>
      <c r="E141" s="228" t="s">
        <v>19</v>
      </c>
      <c r="F141" s="229" t="s">
        <v>255</v>
      </c>
      <c r="G141" s="227"/>
      <c r="H141" s="230">
        <v>2.6379999999999999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147</v>
      </c>
      <c r="AU141" s="236" t="s">
        <v>82</v>
      </c>
      <c r="AV141" s="13" t="s">
        <v>82</v>
      </c>
      <c r="AW141" s="13" t="s">
        <v>33</v>
      </c>
      <c r="AX141" s="13" t="s">
        <v>72</v>
      </c>
      <c r="AY141" s="236" t="s">
        <v>130</v>
      </c>
    </row>
    <row r="142" s="13" customFormat="1">
      <c r="A142" s="13"/>
      <c r="B142" s="226"/>
      <c r="C142" s="227"/>
      <c r="D142" s="219" t="s">
        <v>147</v>
      </c>
      <c r="E142" s="228" t="s">
        <v>19</v>
      </c>
      <c r="F142" s="229" t="s">
        <v>256</v>
      </c>
      <c r="G142" s="227"/>
      <c r="H142" s="230">
        <v>0.38800000000000001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147</v>
      </c>
      <c r="AU142" s="236" t="s">
        <v>82</v>
      </c>
      <c r="AV142" s="13" t="s">
        <v>82</v>
      </c>
      <c r="AW142" s="13" t="s">
        <v>33</v>
      </c>
      <c r="AX142" s="13" t="s">
        <v>72</v>
      </c>
      <c r="AY142" s="236" t="s">
        <v>130</v>
      </c>
    </row>
    <row r="143" s="13" customFormat="1">
      <c r="A143" s="13"/>
      <c r="B143" s="226"/>
      <c r="C143" s="227"/>
      <c r="D143" s="219" t="s">
        <v>147</v>
      </c>
      <c r="E143" s="228" t="s">
        <v>19</v>
      </c>
      <c r="F143" s="229" t="s">
        <v>257</v>
      </c>
      <c r="G143" s="227"/>
      <c r="H143" s="230">
        <v>0.67600000000000005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147</v>
      </c>
      <c r="AU143" s="236" t="s">
        <v>82</v>
      </c>
      <c r="AV143" s="13" t="s">
        <v>82</v>
      </c>
      <c r="AW143" s="13" t="s">
        <v>33</v>
      </c>
      <c r="AX143" s="13" t="s">
        <v>72</v>
      </c>
      <c r="AY143" s="236" t="s">
        <v>130</v>
      </c>
    </row>
    <row r="144" s="13" customFormat="1">
      <c r="A144" s="13"/>
      <c r="B144" s="226"/>
      <c r="C144" s="227"/>
      <c r="D144" s="219" t="s">
        <v>147</v>
      </c>
      <c r="E144" s="228" t="s">
        <v>19</v>
      </c>
      <c r="F144" s="229" t="s">
        <v>258</v>
      </c>
      <c r="G144" s="227"/>
      <c r="H144" s="230">
        <v>1.3129999999999999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147</v>
      </c>
      <c r="AU144" s="236" t="s">
        <v>82</v>
      </c>
      <c r="AV144" s="13" t="s">
        <v>82</v>
      </c>
      <c r="AW144" s="13" t="s">
        <v>33</v>
      </c>
      <c r="AX144" s="13" t="s">
        <v>72</v>
      </c>
      <c r="AY144" s="236" t="s">
        <v>130</v>
      </c>
    </row>
    <row r="145" s="13" customFormat="1">
      <c r="A145" s="13"/>
      <c r="B145" s="226"/>
      <c r="C145" s="227"/>
      <c r="D145" s="219" t="s">
        <v>147</v>
      </c>
      <c r="E145" s="228" t="s">
        <v>19</v>
      </c>
      <c r="F145" s="229" t="s">
        <v>259</v>
      </c>
      <c r="G145" s="227"/>
      <c r="H145" s="230">
        <v>13.919000000000001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147</v>
      </c>
      <c r="AU145" s="236" t="s">
        <v>82</v>
      </c>
      <c r="AV145" s="13" t="s">
        <v>82</v>
      </c>
      <c r="AW145" s="13" t="s">
        <v>33</v>
      </c>
      <c r="AX145" s="13" t="s">
        <v>72</v>
      </c>
      <c r="AY145" s="236" t="s">
        <v>130</v>
      </c>
    </row>
    <row r="146" s="15" customFormat="1">
      <c r="A146" s="15"/>
      <c r="B146" s="247"/>
      <c r="C146" s="248"/>
      <c r="D146" s="219" t="s">
        <v>147</v>
      </c>
      <c r="E146" s="249" t="s">
        <v>19</v>
      </c>
      <c r="F146" s="250" t="s">
        <v>165</v>
      </c>
      <c r="G146" s="248"/>
      <c r="H146" s="251">
        <v>18.934000000000001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147</v>
      </c>
      <c r="AU146" s="257" t="s">
        <v>82</v>
      </c>
      <c r="AV146" s="15" t="s">
        <v>157</v>
      </c>
      <c r="AW146" s="15" t="s">
        <v>4</v>
      </c>
      <c r="AX146" s="15" t="s">
        <v>80</v>
      </c>
      <c r="AY146" s="257" t="s">
        <v>130</v>
      </c>
    </row>
    <row r="147" s="2" customFormat="1" ht="16.5" customHeight="1">
      <c r="A147" s="40"/>
      <c r="B147" s="41"/>
      <c r="C147" s="206" t="s">
        <v>260</v>
      </c>
      <c r="D147" s="206" t="s">
        <v>133</v>
      </c>
      <c r="E147" s="207" t="s">
        <v>261</v>
      </c>
      <c r="F147" s="208" t="s">
        <v>262</v>
      </c>
      <c r="G147" s="209" t="s">
        <v>207</v>
      </c>
      <c r="H147" s="210">
        <v>12.693</v>
      </c>
      <c r="I147" s="211"/>
      <c r="J147" s="212">
        <f>ROUND(I147*H147,2)</f>
        <v>0</v>
      </c>
      <c r="K147" s="208" t="s">
        <v>137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2.5018722040000001</v>
      </c>
      <c r="R147" s="215">
        <f>Q147*H147</f>
        <v>31.756263885372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157</v>
      </c>
      <c r="AT147" s="217" t="s">
        <v>133</v>
      </c>
      <c r="AU147" s="217" t="s">
        <v>82</v>
      </c>
      <c r="AY147" s="19" t="s">
        <v>130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157</v>
      </c>
      <c r="BM147" s="217" t="s">
        <v>263</v>
      </c>
    </row>
    <row r="148" s="2" customFormat="1">
      <c r="A148" s="40"/>
      <c r="B148" s="41"/>
      <c r="C148" s="42"/>
      <c r="D148" s="219" t="s">
        <v>140</v>
      </c>
      <c r="E148" s="42"/>
      <c r="F148" s="220" t="s">
        <v>264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140</v>
      </c>
      <c r="AU148" s="19" t="s">
        <v>82</v>
      </c>
    </row>
    <row r="149" s="2" customFormat="1">
      <c r="A149" s="40"/>
      <c r="B149" s="41"/>
      <c r="C149" s="42"/>
      <c r="D149" s="224" t="s">
        <v>141</v>
      </c>
      <c r="E149" s="42"/>
      <c r="F149" s="225" t="s">
        <v>265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141</v>
      </c>
      <c r="AU149" s="19" t="s">
        <v>82</v>
      </c>
    </row>
    <row r="150" s="13" customFormat="1">
      <c r="A150" s="13"/>
      <c r="B150" s="226"/>
      <c r="C150" s="227"/>
      <c r="D150" s="219" t="s">
        <v>147</v>
      </c>
      <c r="E150" s="228" t="s">
        <v>19</v>
      </c>
      <c r="F150" s="229" t="s">
        <v>266</v>
      </c>
      <c r="G150" s="227"/>
      <c r="H150" s="230">
        <v>1.0940000000000001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147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130</v>
      </c>
    </row>
    <row r="151" s="13" customFormat="1">
      <c r="A151" s="13"/>
      <c r="B151" s="226"/>
      <c r="C151" s="227"/>
      <c r="D151" s="219" t="s">
        <v>147</v>
      </c>
      <c r="E151" s="228" t="s">
        <v>19</v>
      </c>
      <c r="F151" s="229" t="s">
        <v>267</v>
      </c>
      <c r="G151" s="227"/>
      <c r="H151" s="230">
        <v>11.599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147</v>
      </c>
      <c r="AU151" s="236" t="s">
        <v>82</v>
      </c>
      <c r="AV151" s="13" t="s">
        <v>82</v>
      </c>
      <c r="AW151" s="13" t="s">
        <v>33</v>
      </c>
      <c r="AX151" s="13" t="s">
        <v>72</v>
      </c>
      <c r="AY151" s="236" t="s">
        <v>130</v>
      </c>
    </row>
    <row r="152" s="15" customFormat="1">
      <c r="A152" s="15"/>
      <c r="B152" s="247"/>
      <c r="C152" s="248"/>
      <c r="D152" s="219" t="s">
        <v>147</v>
      </c>
      <c r="E152" s="249" t="s">
        <v>19</v>
      </c>
      <c r="F152" s="250" t="s">
        <v>165</v>
      </c>
      <c r="G152" s="248"/>
      <c r="H152" s="251">
        <v>12.693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147</v>
      </c>
      <c r="AU152" s="257" t="s">
        <v>82</v>
      </c>
      <c r="AV152" s="15" t="s">
        <v>157</v>
      </c>
      <c r="AW152" s="15" t="s">
        <v>4</v>
      </c>
      <c r="AX152" s="15" t="s">
        <v>80</v>
      </c>
      <c r="AY152" s="257" t="s">
        <v>130</v>
      </c>
    </row>
    <row r="153" s="2" customFormat="1" ht="16.5" customHeight="1">
      <c r="A153" s="40"/>
      <c r="B153" s="41"/>
      <c r="C153" s="206" t="s">
        <v>83</v>
      </c>
      <c r="D153" s="206" t="s">
        <v>133</v>
      </c>
      <c r="E153" s="207" t="s">
        <v>268</v>
      </c>
      <c r="F153" s="208" t="s">
        <v>269</v>
      </c>
      <c r="G153" s="209" t="s">
        <v>207</v>
      </c>
      <c r="H153" s="210">
        <v>42.277000000000001</v>
      </c>
      <c r="I153" s="211"/>
      <c r="J153" s="212">
        <f>ROUND(I153*H153,2)</f>
        <v>0</v>
      </c>
      <c r="K153" s="208" t="s">
        <v>137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2.5018722040000001</v>
      </c>
      <c r="R153" s="215">
        <f>Q153*H153</f>
        <v>105.771651168508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157</v>
      </c>
      <c r="AT153" s="217" t="s">
        <v>133</v>
      </c>
      <c r="AU153" s="217" t="s">
        <v>82</v>
      </c>
      <c r="AY153" s="19" t="s">
        <v>130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157</v>
      </c>
      <c r="BM153" s="217" t="s">
        <v>270</v>
      </c>
    </row>
    <row r="154" s="2" customFormat="1">
      <c r="A154" s="40"/>
      <c r="B154" s="41"/>
      <c r="C154" s="42"/>
      <c r="D154" s="219" t="s">
        <v>140</v>
      </c>
      <c r="E154" s="42"/>
      <c r="F154" s="220" t="s">
        <v>271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82</v>
      </c>
    </row>
    <row r="155" s="2" customFormat="1">
      <c r="A155" s="40"/>
      <c r="B155" s="41"/>
      <c r="C155" s="42"/>
      <c r="D155" s="224" t="s">
        <v>141</v>
      </c>
      <c r="E155" s="42"/>
      <c r="F155" s="225" t="s">
        <v>272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141</v>
      </c>
      <c r="AU155" s="19" t="s">
        <v>82</v>
      </c>
    </row>
    <row r="156" s="13" customFormat="1">
      <c r="A156" s="13"/>
      <c r="B156" s="226"/>
      <c r="C156" s="227"/>
      <c r="D156" s="219" t="s">
        <v>147</v>
      </c>
      <c r="E156" s="228" t="s">
        <v>19</v>
      </c>
      <c r="F156" s="229" t="s">
        <v>273</v>
      </c>
      <c r="G156" s="227"/>
      <c r="H156" s="230">
        <v>31.651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147</v>
      </c>
      <c r="AU156" s="236" t="s">
        <v>82</v>
      </c>
      <c r="AV156" s="13" t="s">
        <v>82</v>
      </c>
      <c r="AW156" s="13" t="s">
        <v>33</v>
      </c>
      <c r="AX156" s="13" t="s">
        <v>72</v>
      </c>
      <c r="AY156" s="236" t="s">
        <v>130</v>
      </c>
    </row>
    <row r="157" s="13" customFormat="1">
      <c r="A157" s="13"/>
      <c r="B157" s="226"/>
      <c r="C157" s="227"/>
      <c r="D157" s="219" t="s">
        <v>147</v>
      </c>
      <c r="E157" s="228" t="s">
        <v>19</v>
      </c>
      <c r="F157" s="229" t="s">
        <v>274</v>
      </c>
      <c r="G157" s="227"/>
      <c r="H157" s="230">
        <v>2.7170000000000001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147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130</v>
      </c>
    </row>
    <row r="158" s="13" customFormat="1">
      <c r="A158" s="13"/>
      <c r="B158" s="226"/>
      <c r="C158" s="227"/>
      <c r="D158" s="219" t="s">
        <v>147</v>
      </c>
      <c r="E158" s="228" t="s">
        <v>19</v>
      </c>
      <c r="F158" s="229" t="s">
        <v>275</v>
      </c>
      <c r="G158" s="227"/>
      <c r="H158" s="230">
        <v>7.9089999999999998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147</v>
      </c>
      <c r="AU158" s="236" t="s">
        <v>82</v>
      </c>
      <c r="AV158" s="13" t="s">
        <v>82</v>
      </c>
      <c r="AW158" s="13" t="s">
        <v>33</v>
      </c>
      <c r="AX158" s="13" t="s">
        <v>72</v>
      </c>
      <c r="AY158" s="236" t="s">
        <v>130</v>
      </c>
    </row>
    <row r="159" s="15" customFormat="1">
      <c r="A159" s="15"/>
      <c r="B159" s="247"/>
      <c r="C159" s="248"/>
      <c r="D159" s="219" t="s">
        <v>147</v>
      </c>
      <c r="E159" s="249" t="s">
        <v>19</v>
      </c>
      <c r="F159" s="250" t="s">
        <v>165</v>
      </c>
      <c r="G159" s="248"/>
      <c r="H159" s="251">
        <v>42.277000000000001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147</v>
      </c>
      <c r="AU159" s="257" t="s">
        <v>82</v>
      </c>
      <c r="AV159" s="15" t="s">
        <v>157</v>
      </c>
      <c r="AW159" s="15" t="s">
        <v>4</v>
      </c>
      <c r="AX159" s="15" t="s">
        <v>80</v>
      </c>
      <c r="AY159" s="257" t="s">
        <v>130</v>
      </c>
    </row>
    <row r="160" s="2" customFormat="1" ht="16.5" customHeight="1">
      <c r="A160" s="40"/>
      <c r="B160" s="41"/>
      <c r="C160" s="206" t="s">
        <v>276</v>
      </c>
      <c r="D160" s="206" t="s">
        <v>133</v>
      </c>
      <c r="E160" s="207" t="s">
        <v>277</v>
      </c>
      <c r="F160" s="208" t="s">
        <v>278</v>
      </c>
      <c r="G160" s="209" t="s">
        <v>199</v>
      </c>
      <c r="H160" s="210">
        <v>68.611999999999995</v>
      </c>
      <c r="I160" s="211"/>
      <c r="J160" s="212">
        <f>ROUND(I160*H160,2)</f>
        <v>0</v>
      </c>
      <c r="K160" s="208" t="s">
        <v>137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0.0026919000000000001</v>
      </c>
      <c r="R160" s="215">
        <f>Q160*H160</f>
        <v>0.18469664280000001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157</v>
      </c>
      <c r="AT160" s="217" t="s">
        <v>133</v>
      </c>
      <c r="AU160" s="217" t="s">
        <v>82</v>
      </c>
      <c r="AY160" s="19" t="s">
        <v>130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157</v>
      </c>
      <c r="BM160" s="217" t="s">
        <v>279</v>
      </c>
    </row>
    <row r="161" s="2" customFormat="1">
      <c r="A161" s="40"/>
      <c r="B161" s="41"/>
      <c r="C161" s="42"/>
      <c r="D161" s="219" t="s">
        <v>140</v>
      </c>
      <c r="E161" s="42"/>
      <c r="F161" s="220" t="s">
        <v>280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82</v>
      </c>
    </row>
    <row r="162" s="2" customFormat="1">
      <c r="A162" s="40"/>
      <c r="B162" s="41"/>
      <c r="C162" s="42"/>
      <c r="D162" s="224" t="s">
        <v>141</v>
      </c>
      <c r="E162" s="42"/>
      <c r="F162" s="225" t="s">
        <v>281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141</v>
      </c>
      <c r="AU162" s="19" t="s">
        <v>82</v>
      </c>
    </row>
    <row r="163" s="13" customFormat="1">
      <c r="A163" s="13"/>
      <c r="B163" s="226"/>
      <c r="C163" s="227"/>
      <c r="D163" s="219" t="s">
        <v>147</v>
      </c>
      <c r="E163" s="228" t="s">
        <v>19</v>
      </c>
      <c r="F163" s="229" t="s">
        <v>282</v>
      </c>
      <c r="G163" s="227"/>
      <c r="H163" s="230">
        <v>43.560000000000002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147</v>
      </c>
      <c r="AU163" s="236" t="s">
        <v>82</v>
      </c>
      <c r="AV163" s="13" t="s">
        <v>82</v>
      </c>
      <c r="AW163" s="13" t="s">
        <v>33</v>
      </c>
      <c r="AX163" s="13" t="s">
        <v>72</v>
      </c>
      <c r="AY163" s="236" t="s">
        <v>130</v>
      </c>
    </row>
    <row r="164" s="13" customFormat="1">
      <c r="A164" s="13"/>
      <c r="B164" s="226"/>
      <c r="C164" s="227"/>
      <c r="D164" s="219" t="s">
        <v>147</v>
      </c>
      <c r="E164" s="228" t="s">
        <v>19</v>
      </c>
      <c r="F164" s="229" t="s">
        <v>283</v>
      </c>
      <c r="G164" s="227"/>
      <c r="H164" s="230">
        <v>10.352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147</v>
      </c>
      <c r="AU164" s="236" t="s">
        <v>82</v>
      </c>
      <c r="AV164" s="13" t="s">
        <v>82</v>
      </c>
      <c r="AW164" s="13" t="s">
        <v>33</v>
      </c>
      <c r="AX164" s="13" t="s">
        <v>72</v>
      </c>
      <c r="AY164" s="236" t="s">
        <v>130</v>
      </c>
    </row>
    <row r="165" s="13" customFormat="1">
      <c r="A165" s="13"/>
      <c r="B165" s="226"/>
      <c r="C165" s="227"/>
      <c r="D165" s="219" t="s">
        <v>147</v>
      </c>
      <c r="E165" s="228" t="s">
        <v>19</v>
      </c>
      <c r="F165" s="229" t="s">
        <v>284</v>
      </c>
      <c r="G165" s="227"/>
      <c r="H165" s="230">
        <v>14.699999999999999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147</v>
      </c>
      <c r="AU165" s="236" t="s">
        <v>82</v>
      </c>
      <c r="AV165" s="13" t="s">
        <v>82</v>
      </c>
      <c r="AW165" s="13" t="s">
        <v>33</v>
      </c>
      <c r="AX165" s="13" t="s">
        <v>72</v>
      </c>
      <c r="AY165" s="236" t="s">
        <v>130</v>
      </c>
    </row>
    <row r="166" s="15" customFormat="1">
      <c r="A166" s="15"/>
      <c r="B166" s="247"/>
      <c r="C166" s="248"/>
      <c r="D166" s="219" t="s">
        <v>147</v>
      </c>
      <c r="E166" s="249" t="s">
        <v>19</v>
      </c>
      <c r="F166" s="250" t="s">
        <v>165</v>
      </c>
      <c r="G166" s="248"/>
      <c r="H166" s="251">
        <v>68.611999999999995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147</v>
      </c>
      <c r="AU166" s="257" t="s">
        <v>82</v>
      </c>
      <c r="AV166" s="15" t="s">
        <v>157</v>
      </c>
      <c r="AW166" s="15" t="s">
        <v>4</v>
      </c>
      <c r="AX166" s="15" t="s">
        <v>80</v>
      </c>
      <c r="AY166" s="257" t="s">
        <v>130</v>
      </c>
    </row>
    <row r="167" s="2" customFormat="1" ht="16.5" customHeight="1">
      <c r="A167" s="40"/>
      <c r="B167" s="41"/>
      <c r="C167" s="206" t="s">
        <v>285</v>
      </c>
      <c r="D167" s="206" t="s">
        <v>133</v>
      </c>
      <c r="E167" s="207" t="s">
        <v>286</v>
      </c>
      <c r="F167" s="208" t="s">
        <v>287</v>
      </c>
      <c r="G167" s="209" t="s">
        <v>199</v>
      </c>
      <c r="H167" s="210">
        <v>68.611999999999995</v>
      </c>
      <c r="I167" s="211"/>
      <c r="J167" s="212">
        <f>ROUND(I167*H167,2)</f>
        <v>0</v>
      </c>
      <c r="K167" s="208" t="s">
        <v>137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157</v>
      </c>
      <c r="AT167" s="217" t="s">
        <v>133</v>
      </c>
      <c r="AU167" s="217" t="s">
        <v>82</v>
      </c>
      <c r="AY167" s="19" t="s">
        <v>130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157</v>
      </c>
      <c r="BM167" s="217" t="s">
        <v>288</v>
      </c>
    </row>
    <row r="168" s="2" customFormat="1">
      <c r="A168" s="40"/>
      <c r="B168" s="41"/>
      <c r="C168" s="42"/>
      <c r="D168" s="219" t="s">
        <v>140</v>
      </c>
      <c r="E168" s="42"/>
      <c r="F168" s="220" t="s">
        <v>289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140</v>
      </c>
      <c r="AU168" s="19" t="s">
        <v>82</v>
      </c>
    </row>
    <row r="169" s="2" customFormat="1">
      <c r="A169" s="40"/>
      <c r="B169" s="41"/>
      <c r="C169" s="42"/>
      <c r="D169" s="224" t="s">
        <v>141</v>
      </c>
      <c r="E169" s="42"/>
      <c r="F169" s="225" t="s">
        <v>290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141</v>
      </c>
      <c r="AU169" s="19" t="s">
        <v>82</v>
      </c>
    </row>
    <row r="170" s="2" customFormat="1" ht="16.5" customHeight="1">
      <c r="A170" s="40"/>
      <c r="B170" s="41"/>
      <c r="C170" s="206" t="s">
        <v>291</v>
      </c>
      <c r="D170" s="206" t="s">
        <v>133</v>
      </c>
      <c r="E170" s="207" t="s">
        <v>292</v>
      </c>
      <c r="F170" s="208" t="s">
        <v>293</v>
      </c>
      <c r="G170" s="209" t="s">
        <v>229</v>
      </c>
      <c r="H170" s="210">
        <v>3.3820000000000001</v>
      </c>
      <c r="I170" s="211"/>
      <c r="J170" s="212">
        <f>ROUND(I170*H170,2)</f>
        <v>0</v>
      </c>
      <c r="K170" s="208" t="s">
        <v>137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1.0606207999999999</v>
      </c>
      <c r="R170" s="215">
        <f>Q170*H170</f>
        <v>3.5870195456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157</v>
      </c>
      <c r="AT170" s="217" t="s">
        <v>133</v>
      </c>
      <c r="AU170" s="217" t="s">
        <v>82</v>
      </c>
      <c r="AY170" s="19" t="s">
        <v>130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157</v>
      </c>
      <c r="BM170" s="217" t="s">
        <v>294</v>
      </c>
    </row>
    <row r="171" s="2" customFormat="1">
      <c r="A171" s="40"/>
      <c r="B171" s="41"/>
      <c r="C171" s="42"/>
      <c r="D171" s="219" t="s">
        <v>140</v>
      </c>
      <c r="E171" s="42"/>
      <c r="F171" s="220" t="s">
        <v>295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82</v>
      </c>
    </row>
    <row r="172" s="2" customFormat="1">
      <c r="A172" s="40"/>
      <c r="B172" s="41"/>
      <c r="C172" s="42"/>
      <c r="D172" s="224" t="s">
        <v>141</v>
      </c>
      <c r="E172" s="42"/>
      <c r="F172" s="225" t="s">
        <v>296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141</v>
      </c>
      <c r="AU172" s="19" t="s">
        <v>82</v>
      </c>
    </row>
    <row r="173" s="13" customFormat="1">
      <c r="A173" s="13"/>
      <c r="B173" s="226"/>
      <c r="C173" s="227"/>
      <c r="D173" s="219" t="s">
        <v>147</v>
      </c>
      <c r="E173" s="228" t="s">
        <v>19</v>
      </c>
      <c r="F173" s="229" t="s">
        <v>297</v>
      </c>
      <c r="G173" s="227"/>
      <c r="H173" s="230">
        <v>3.3820000000000001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147</v>
      </c>
      <c r="AU173" s="236" t="s">
        <v>82</v>
      </c>
      <c r="AV173" s="13" t="s">
        <v>82</v>
      </c>
      <c r="AW173" s="13" t="s">
        <v>33</v>
      </c>
      <c r="AX173" s="13" t="s">
        <v>80</v>
      </c>
      <c r="AY173" s="236" t="s">
        <v>130</v>
      </c>
    </row>
    <row r="174" s="12" customFormat="1" ht="22.8" customHeight="1">
      <c r="A174" s="12"/>
      <c r="B174" s="190"/>
      <c r="C174" s="191"/>
      <c r="D174" s="192" t="s">
        <v>71</v>
      </c>
      <c r="E174" s="204" t="s">
        <v>151</v>
      </c>
      <c r="F174" s="204" t="s">
        <v>298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SUM(P175:P279)</f>
        <v>0</v>
      </c>
      <c r="Q174" s="198"/>
      <c r="R174" s="199">
        <f>SUM(R175:R279)</f>
        <v>78.272112135325003</v>
      </c>
      <c r="S174" s="198"/>
      <c r="T174" s="200">
        <f>SUM(T175:T279)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80</v>
      </c>
      <c r="AT174" s="202" t="s">
        <v>71</v>
      </c>
      <c r="AU174" s="202" t="s">
        <v>80</v>
      </c>
      <c r="AY174" s="201" t="s">
        <v>130</v>
      </c>
      <c r="BK174" s="203">
        <f>SUM(BK175:BK279)</f>
        <v>0</v>
      </c>
    </row>
    <row r="175" s="2" customFormat="1" ht="21.75" customHeight="1">
      <c r="A175" s="40"/>
      <c r="B175" s="41"/>
      <c r="C175" s="206" t="s">
        <v>299</v>
      </c>
      <c r="D175" s="206" t="s">
        <v>133</v>
      </c>
      <c r="E175" s="207" t="s">
        <v>300</v>
      </c>
      <c r="F175" s="208" t="s">
        <v>301</v>
      </c>
      <c r="G175" s="209" t="s">
        <v>302</v>
      </c>
      <c r="H175" s="210">
        <v>0.59999999999999998</v>
      </c>
      <c r="I175" s="211"/>
      <c r="J175" s="212">
        <f>ROUND(I175*H175,2)</f>
        <v>0</v>
      </c>
      <c r="K175" s="208" t="s">
        <v>137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157</v>
      </c>
      <c r="AT175" s="217" t="s">
        <v>133</v>
      </c>
      <c r="AU175" s="217" t="s">
        <v>82</v>
      </c>
      <c r="AY175" s="19" t="s">
        <v>130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157</v>
      </c>
      <c r="BM175" s="217" t="s">
        <v>303</v>
      </c>
    </row>
    <row r="176" s="2" customFormat="1">
      <c r="A176" s="40"/>
      <c r="B176" s="41"/>
      <c r="C176" s="42"/>
      <c r="D176" s="219" t="s">
        <v>140</v>
      </c>
      <c r="E176" s="42"/>
      <c r="F176" s="220" t="s">
        <v>304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140</v>
      </c>
      <c r="AU176" s="19" t="s">
        <v>82</v>
      </c>
    </row>
    <row r="177" s="2" customFormat="1">
      <c r="A177" s="40"/>
      <c r="B177" s="41"/>
      <c r="C177" s="42"/>
      <c r="D177" s="224" t="s">
        <v>141</v>
      </c>
      <c r="E177" s="42"/>
      <c r="F177" s="225" t="s">
        <v>305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141</v>
      </c>
      <c r="AU177" s="19" t="s">
        <v>82</v>
      </c>
    </row>
    <row r="178" s="13" customFormat="1">
      <c r="A178" s="13"/>
      <c r="B178" s="226"/>
      <c r="C178" s="227"/>
      <c r="D178" s="219" t="s">
        <v>147</v>
      </c>
      <c r="E178" s="228" t="s">
        <v>19</v>
      </c>
      <c r="F178" s="229" t="s">
        <v>306</v>
      </c>
      <c r="G178" s="227"/>
      <c r="H178" s="230">
        <v>0.59999999999999998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147</v>
      </c>
      <c r="AU178" s="236" t="s">
        <v>82</v>
      </c>
      <c r="AV178" s="13" t="s">
        <v>82</v>
      </c>
      <c r="AW178" s="13" t="s">
        <v>33</v>
      </c>
      <c r="AX178" s="13" t="s">
        <v>80</v>
      </c>
      <c r="AY178" s="236" t="s">
        <v>130</v>
      </c>
    </row>
    <row r="179" s="2" customFormat="1" ht="16.5" customHeight="1">
      <c r="A179" s="40"/>
      <c r="B179" s="41"/>
      <c r="C179" s="258" t="s">
        <v>8</v>
      </c>
      <c r="D179" s="258" t="s">
        <v>166</v>
      </c>
      <c r="E179" s="259" t="s">
        <v>307</v>
      </c>
      <c r="F179" s="260" t="s">
        <v>308</v>
      </c>
      <c r="G179" s="261" t="s">
        <v>302</v>
      </c>
      <c r="H179" s="262">
        <v>0.63</v>
      </c>
      <c r="I179" s="263"/>
      <c r="J179" s="264">
        <f>ROUND(I179*H179,2)</f>
        <v>0</v>
      </c>
      <c r="K179" s="260" t="s">
        <v>137</v>
      </c>
      <c r="L179" s="265"/>
      <c r="M179" s="266" t="s">
        <v>19</v>
      </c>
      <c r="N179" s="267" t="s">
        <v>43</v>
      </c>
      <c r="O179" s="86"/>
      <c r="P179" s="215">
        <f>O179*H179</f>
        <v>0</v>
      </c>
      <c r="Q179" s="215">
        <v>0.01052</v>
      </c>
      <c r="R179" s="215">
        <f>Q179*H179</f>
        <v>0.0066276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249</v>
      </c>
      <c r="AT179" s="217" t="s">
        <v>166</v>
      </c>
      <c r="AU179" s="217" t="s">
        <v>82</v>
      </c>
      <c r="AY179" s="19" t="s">
        <v>130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157</v>
      </c>
      <c r="BM179" s="217" t="s">
        <v>309</v>
      </c>
    </row>
    <row r="180" s="2" customFormat="1">
      <c r="A180" s="40"/>
      <c r="B180" s="41"/>
      <c r="C180" s="42"/>
      <c r="D180" s="219" t="s">
        <v>140</v>
      </c>
      <c r="E180" s="42"/>
      <c r="F180" s="220" t="s">
        <v>308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82</v>
      </c>
    </row>
    <row r="181" s="13" customFormat="1">
      <c r="A181" s="13"/>
      <c r="B181" s="226"/>
      <c r="C181" s="227"/>
      <c r="D181" s="219" t="s">
        <v>147</v>
      </c>
      <c r="E181" s="228" t="s">
        <v>19</v>
      </c>
      <c r="F181" s="229" t="s">
        <v>310</v>
      </c>
      <c r="G181" s="227"/>
      <c r="H181" s="230">
        <v>0.63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147</v>
      </c>
      <c r="AU181" s="236" t="s">
        <v>82</v>
      </c>
      <c r="AV181" s="13" t="s">
        <v>82</v>
      </c>
      <c r="AW181" s="13" t="s">
        <v>33</v>
      </c>
      <c r="AX181" s="13" t="s">
        <v>80</v>
      </c>
      <c r="AY181" s="236" t="s">
        <v>130</v>
      </c>
    </row>
    <row r="182" s="2" customFormat="1" ht="16.5" customHeight="1">
      <c r="A182" s="40"/>
      <c r="B182" s="41"/>
      <c r="C182" s="206" t="s">
        <v>311</v>
      </c>
      <c r="D182" s="206" t="s">
        <v>133</v>
      </c>
      <c r="E182" s="207" t="s">
        <v>312</v>
      </c>
      <c r="F182" s="208" t="s">
        <v>313</v>
      </c>
      <c r="G182" s="209" t="s">
        <v>199</v>
      </c>
      <c r="H182" s="210">
        <v>82.329999999999998</v>
      </c>
      <c r="I182" s="211"/>
      <c r="J182" s="212">
        <f>ROUND(I182*H182,2)</f>
        <v>0</v>
      </c>
      <c r="K182" s="208" t="s">
        <v>137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0.26904800000000001</v>
      </c>
      <c r="R182" s="215">
        <f>Q182*H182</f>
        <v>22.150721839999999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157</v>
      </c>
      <c r="AT182" s="217" t="s">
        <v>133</v>
      </c>
      <c r="AU182" s="217" t="s">
        <v>82</v>
      </c>
      <c r="AY182" s="19" t="s">
        <v>130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157</v>
      </c>
      <c r="BM182" s="217" t="s">
        <v>314</v>
      </c>
    </row>
    <row r="183" s="2" customFormat="1">
      <c r="A183" s="40"/>
      <c r="B183" s="41"/>
      <c r="C183" s="42"/>
      <c r="D183" s="219" t="s">
        <v>140</v>
      </c>
      <c r="E183" s="42"/>
      <c r="F183" s="220" t="s">
        <v>315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140</v>
      </c>
      <c r="AU183" s="19" t="s">
        <v>82</v>
      </c>
    </row>
    <row r="184" s="2" customFormat="1">
      <c r="A184" s="40"/>
      <c r="B184" s="41"/>
      <c r="C184" s="42"/>
      <c r="D184" s="224" t="s">
        <v>141</v>
      </c>
      <c r="E184" s="42"/>
      <c r="F184" s="225" t="s">
        <v>316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141</v>
      </c>
      <c r="AU184" s="19" t="s">
        <v>82</v>
      </c>
    </row>
    <row r="185" s="13" customFormat="1">
      <c r="A185" s="13"/>
      <c r="B185" s="226"/>
      <c r="C185" s="227"/>
      <c r="D185" s="219" t="s">
        <v>147</v>
      </c>
      <c r="E185" s="228" t="s">
        <v>19</v>
      </c>
      <c r="F185" s="229" t="s">
        <v>317</v>
      </c>
      <c r="G185" s="227"/>
      <c r="H185" s="230">
        <v>42.960000000000001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147</v>
      </c>
      <c r="AU185" s="236" t="s">
        <v>82</v>
      </c>
      <c r="AV185" s="13" t="s">
        <v>82</v>
      </c>
      <c r="AW185" s="13" t="s">
        <v>33</v>
      </c>
      <c r="AX185" s="13" t="s">
        <v>72</v>
      </c>
      <c r="AY185" s="236" t="s">
        <v>130</v>
      </c>
    </row>
    <row r="186" s="13" customFormat="1">
      <c r="A186" s="13"/>
      <c r="B186" s="226"/>
      <c r="C186" s="227"/>
      <c r="D186" s="219" t="s">
        <v>147</v>
      </c>
      <c r="E186" s="228" t="s">
        <v>19</v>
      </c>
      <c r="F186" s="229" t="s">
        <v>318</v>
      </c>
      <c r="G186" s="227"/>
      <c r="H186" s="230">
        <v>-5.5999999999999996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147</v>
      </c>
      <c r="AU186" s="236" t="s">
        <v>82</v>
      </c>
      <c r="AV186" s="13" t="s">
        <v>82</v>
      </c>
      <c r="AW186" s="13" t="s">
        <v>33</v>
      </c>
      <c r="AX186" s="13" t="s">
        <v>72</v>
      </c>
      <c r="AY186" s="236" t="s">
        <v>130</v>
      </c>
    </row>
    <row r="187" s="13" customFormat="1">
      <c r="A187" s="13"/>
      <c r="B187" s="226"/>
      <c r="C187" s="227"/>
      <c r="D187" s="219" t="s">
        <v>147</v>
      </c>
      <c r="E187" s="228" t="s">
        <v>19</v>
      </c>
      <c r="F187" s="229" t="s">
        <v>319</v>
      </c>
      <c r="G187" s="227"/>
      <c r="H187" s="230">
        <v>33.390000000000001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147</v>
      </c>
      <c r="AU187" s="236" t="s">
        <v>82</v>
      </c>
      <c r="AV187" s="13" t="s">
        <v>82</v>
      </c>
      <c r="AW187" s="13" t="s">
        <v>33</v>
      </c>
      <c r="AX187" s="13" t="s">
        <v>72</v>
      </c>
      <c r="AY187" s="236" t="s">
        <v>130</v>
      </c>
    </row>
    <row r="188" s="13" customFormat="1">
      <c r="A188" s="13"/>
      <c r="B188" s="226"/>
      <c r="C188" s="227"/>
      <c r="D188" s="219" t="s">
        <v>147</v>
      </c>
      <c r="E188" s="228" t="s">
        <v>19</v>
      </c>
      <c r="F188" s="229" t="s">
        <v>320</v>
      </c>
      <c r="G188" s="227"/>
      <c r="H188" s="230">
        <v>10.74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147</v>
      </c>
      <c r="AU188" s="236" t="s">
        <v>82</v>
      </c>
      <c r="AV188" s="13" t="s">
        <v>82</v>
      </c>
      <c r="AW188" s="13" t="s">
        <v>33</v>
      </c>
      <c r="AX188" s="13" t="s">
        <v>72</v>
      </c>
      <c r="AY188" s="236" t="s">
        <v>130</v>
      </c>
    </row>
    <row r="189" s="13" customFormat="1">
      <c r="A189" s="13"/>
      <c r="B189" s="226"/>
      <c r="C189" s="227"/>
      <c r="D189" s="219" t="s">
        <v>147</v>
      </c>
      <c r="E189" s="228" t="s">
        <v>19</v>
      </c>
      <c r="F189" s="229" t="s">
        <v>321</v>
      </c>
      <c r="G189" s="227"/>
      <c r="H189" s="230">
        <v>0.83999999999999997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147</v>
      </c>
      <c r="AU189" s="236" t="s">
        <v>82</v>
      </c>
      <c r="AV189" s="13" t="s">
        <v>82</v>
      </c>
      <c r="AW189" s="13" t="s">
        <v>33</v>
      </c>
      <c r="AX189" s="13" t="s">
        <v>72</v>
      </c>
      <c r="AY189" s="236" t="s">
        <v>130</v>
      </c>
    </row>
    <row r="190" s="15" customFormat="1">
      <c r="A190" s="15"/>
      <c r="B190" s="247"/>
      <c r="C190" s="248"/>
      <c r="D190" s="219" t="s">
        <v>147</v>
      </c>
      <c r="E190" s="249" t="s">
        <v>19</v>
      </c>
      <c r="F190" s="250" t="s">
        <v>165</v>
      </c>
      <c r="G190" s="248"/>
      <c r="H190" s="251">
        <v>82.329999999999998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147</v>
      </c>
      <c r="AU190" s="257" t="s">
        <v>82</v>
      </c>
      <c r="AV190" s="15" t="s">
        <v>157</v>
      </c>
      <c r="AW190" s="15" t="s">
        <v>4</v>
      </c>
      <c r="AX190" s="15" t="s">
        <v>80</v>
      </c>
      <c r="AY190" s="257" t="s">
        <v>130</v>
      </c>
    </row>
    <row r="191" s="2" customFormat="1" ht="16.5" customHeight="1">
      <c r="A191" s="40"/>
      <c r="B191" s="41"/>
      <c r="C191" s="206" t="s">
        <v>322</v>
      </c>
      <c r="D191" s="206" t="s">
        <v>133</v>
      </c>
      <c r="E191" s="207" t="s">
        <v>323</v>
      </c>
      <c r="F191" s="208" t="s">
        <v>324</v>
      </c>
      <c r="G191" s="209" t="s">
        <v>199</v>
      </c>
      <c r="H191" s="210">
        <v>107.615</v>
      </c>
      <c r="I191" s="211"/>
      <c r="J191" s="212">
        <f>ROUND(I191*H191,2)</f>
        <v>0</v>
      </c>
      <c r="K191" s="208" t="s">
        <v>137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0.349248</v>
      </c>
      <c r="R191" s="215">
        <f>Q191*H191</f>
        <v>37.584323519999998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157</v>
      </c>
      <c r="AT191" s="217" t="s">
        <v>133</v>
      </c>
      <c r="AU191" s="217" t="s">
        <v>82</v>
      </c>
      <c r="AY191" s="19" t="s">
        <v>130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157</v>
      </c>
      <c r="BM191" s="217" t="s">
        <v>325</v>
      </c>
    </row>
    <row r="192" s="2" customFormat="1">
      <c r="A192" s="40"/>
      <c r="B192" s="41"/>
      <c r="C192" s="42"/>
      <c r="D192" s="219" t="s">
        <v>140</v>
      </c>
      <c r="E192" s="42"/>
      <c r="F192" s="220" t="s">
        <v>326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140</v>
      </c>
      <c r="AU192" s="19" t="s">
        <v>82</v>
      </c>
    </row>
    <row r="193" s="2" customFormat="1">
      <c r="A193" s="40"/>
      <c r="B193" s="41"/>
      <c r="C193" s="42"/>
      <c r="D193" s="224" t="s">
        <v>141</v>
      </c>
      <c r="E193" s="42"/>
      <c r="F193" s="225" t="s">
        <v>327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141</v>
      </c>
      <c r="AU193" s="19" t="s">
        <v>82</v>
      </c>
    </row>
    <row r="194" s="13" customFormat="1">
      <c r="A194" s="13"/>
      <c r="B194" s="226"/>
      <c r="C194" s="227"/>
      <c r="D194" s="219" t="s">
        <v>147</v>
      </c>
      <c r="E194" s="228" t="s">
        <v>19</v>
      </c>
      <c r="F194" s="229" t="s">
        <v>328</v>
      </c>
      <c r="G194" s="227"/>
      <c r="H194" s="230">
        <v>131.88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147</v>
      </c>
      <c r="AU194" s="236" t="s">
        <v>82</v>
      </c>
      <c r="AV194" s="13" t="s">
        <v>82</v>
      </c>
      <c r="AW194" s="13" t="s">
        <v>33</v>
      </c>
      <c r="AX194" s="13" t="s">
        <v>72</v>
      </c>
      <c r="AY194" s="236" t="s">
        <v>130</v>
      </c>
    </row>
    <row r="195" s="13" customFormat="1">
      <c r="A195" s="13"/>
      <c r="B195" s="226"/>
      <c r="C195" s="227"/>
      <c r="D195" s="219" t="s">
        <v>147</v>
      </c>
      <c r="E195" s="228" t="s">
        <v>19</v>
      </c>
      <c r="F195" s="229" t="s">
        <v>329</v>
      </c>
      <c r="G195" s="227"/>
      <c r="H195" s="230">
        <v>-2.4750000000000001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147</v>
      </c>
      <c r="AU195" s="236" t="s">
        <v>82</v>
      </c>
      <c r="AV195" s="13" t="s">
        <v>82</v>
      </c>
      <c r="AW195" s="13" t="s">
        <v>33</v>
      </c>
      <c r="AX195" s="13" t="s">
        <v>72</v>
      </c>
      <c r="AY195" s="236" t="s">
        <v>130</v>
      </c>
    </row>
    <row r="196" s="13" customFormat="1">
      <c r="A196" s="13"/>
      <c r="B196" s="226"/>
      <c r="C196" s="227"/>
      <c r="D196" s="219" t="s">
        <v>147</v>
      </c>
      <c r="E196" s="228" t="s">
        <v>19</v>
      </c>
      <c r="F196" s="229" t="s">
        <v>330</v>
      </c>
      <c r="G196" s="227"/>
      <c r="H196" s="230">
        <v>-2.75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147</v>
      </c>
      <c r="AU196" s="236" t="s">
        <v>82</v>
      </c>
      <c r="AV196" s="13" t="s">
        <v>82</v>
      </c>
      <c r="AW196" s="13" t="s">
        <v>33</v>
      </c>
      <c r="AX196" s="13" t="s">
        <v>72</v>
      </c>
      <c r="AY196" s="236" t="s">
        <v>130</v>
      </c>
    </row>
    <row r="197" s="13" customFormat="1">
      <c r="A197" s="13"/>
      <c r="B197" s="226"/>
      <c r="C197" s="227"/>
      <c r="D197" s="219" t="s">
        <v>147</v>
      </c>
      <c r="E197" s="228" t="s">
        <v>19</v>
      </c>
      <c r="F197" s="229" t="s">
        <v>331</v>
      </c>
      <c r="G197" s="227"/>
      <c r="H197" s="230">
        <v>-0.95999999999999996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147</v>
      </c>
      <c r="AU197" s="236" t="s">
        <v>82</v>
      </c>
      <c r="AV197" s="13" t="s">
        <v>82</v>
      </c>
      <c r="AW197" s="13" t="s">
        <v>33</v>
      </c>
      <c r="AX197" s="13" t="s">
        <v>72</v>
      </c>
      <c r="AY197" s="236" t="s">
        <v>130</v>
      </c>
    </row>
    <row r="198" s="13" customFormat="1">
      <c r="A198" s="13"/>
      <c r="B198" s="226"/>
      <c r="C198" s="227"/>
      <c r="D198" s="219" t="s">
        <v>147</v>
      </c>
      <c r="E198" s="228" t="s">
        <v>19</v>
      </c>
      <c r="F198" s="229" t="s">
        <v>332</v>
      </c>
      <c r="G198" s="227"/>
      <c r="H198" s="230">
        <v>-1.6000000000000001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147</v>
      </c>
      <c r="AU198" s="236" t="s">
        <v>82</v>
      </c>
      <c r="AV198" s="13" t="s">
        <v>82</v>
      </c>
      <c r="AW198" s="13" t="s">
        <v>33</v>
      </c>
      <c r="AX198" s="13" t="s">
        <v>72</v>
      </c>
      <c r="AY198" s="236" t="s">
        <v>130</v>
      </c>
    </row>
    <row r="199" s="13" customFormat="1">
      <c r="A199" s="13"/>
      <c r="B199" s="226"/>
      <c r="C199" s="227"/>
      <c r="D199" s="219" t="s">
        <v>147</v>
      </c>
      <c r="E199" s="228" t="s">
        <v>19</v>
      </c>
      <c r="F199" s="229" t="s">
        <v>333</v>
      </c>
      <c r="G199" s="227"/>
      <c r="H199" s="230">
        <v>-11.199999999999999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147</v>
      </c>
      <c r="AU199" s="236" t="s">
        <v>82</v>
      </c>
      <c r="AV199" s="13" t="s">
        <v>82</v>
      </c>
      <c r="AW199" s="13" t="s">
        <v>33</v>
      </c>
      <c r="AX199" s="13" t="s">
        <v>72</v>
      </c>
      <c r="AY199" s="236" t="s">
        <v>130</v>
      </c>
    </row>
    <row r="200" s="13" customFormat="1">
      <c r="A200" s="13"/>
      <c r="B200" s="226"/>
      <c r="C200" s="227"/>
      <c r="D200" s="219" t="s">
        <v>147</v>
      </c>
      <c r="E200" s="228" t="s">
        <v>19</v>
      </c>
      <c r="F200" s="229" t="s">
        <v>334</v>
      </c>
      <c r="G200" s="227"/>
      <c r="H200" s="230">
        <v>-4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147</v>
      </c>
      <c r="AU200" s="236" t="s">
        <v>82</v>
      </c>
      <c r="AV200" s="13" t="s">
        <v>82</v>
      </c>
      <c r="AW200" s="13" t="s">
        <v>33</v>
      </c>
      <c r="AX200" s="13" t="s">
        <v>72</v>
      </c>
      <c r="AY200" s="236" t="s">
        <v>130</v>
      </c>
    </row>
    <row r="201" s="13" customFormat="1">
      <c r="A201" s="13"/>
      <c r="B201" s="226"/>
      <c r="C201" s="227"/>
      <c r="D201" s="219" t="s">
        <v>147</v>
      </c>
      <c r="E201" s="228" t="s">
        <v>19</v>
      </c>
      <c r="F201" s="229" t="s">
        <v>335</v>
      </c>
      <c r="G201" s="227"/>
      <c r="H201" s="230">
        <v>-1.28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147</v>
      </c>
      <c r="AU201" s="236" t="s">
        <v>82</v>
      </c>
      <c r="AV201" s="13" t="s">
        <v>82</v>
      </c>
      <c r="AW201" s="13" t="s">
        <v>33</v>
      </c>
      <c r="AX201" s="13" t="s">
        <v>72</v>
      </c>
      <c r="AY201" s="236" t="s">
        <v>130</v>
      </c>
    </row>
    <row r="202" s="15" customFormat="1">
      <c r="A202" s="15"/>
      <c r="B202" s="247"/>
      <c r="C202" s="248"/>
      <c r="D202" s="219" t="s">
        <v>147</v>
      </c>
      <c r="E202" s="249" t="s">
        <v>19</v>
      </c>
      <c r="F202" s="250" t="s">
        <v>165</v>
      </c>
      <c r="G202" s="248"/>
      <c r="H202" s="251">
        <v>107.615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147</v>
      </c>
      <c r="AU202" s="257" t="s">
        <v>82</v>
      </c>
      <c r="AV202" s="15" t="s">
        <v>157</v>
      </c>
      <c r="AW202" s="15" t="s">
        <v>4</v>
      </c>
      <c r="AX202" s="15" t="s">
        <v>80</v>
      </c>
      <c r="AY202" s="257" t="s">
        <v>130</v>
      </c>
    </row>
    <row r="203" s="2" customFormat="1" ht="16.5" customHeight="1">
      <c r="A203" s="40"/>
      <c r="B203" s="41"/>
      <c r="C203" s="206" t="s">
        <v>336</v>
      </c>
      <c r="D203" s="206" t="s">
        <v>133</v>
      </c>
      <c r="E203" s="207" t="s">
        <v>337</v>
      </c>
      <c r="F203" s="208" t="s">
        <v>338</v>
      </c>
      <c r="G203" s="209" t="s">
        <v>302</v>
      </c>
      <c r="H203" s="210">
        <v>14.32</v>
      </c>
      <c r="I203" s="211"/>
      <c r="J203" s="212">
        <f>ROUND(I203*H203,2)</f>
        <v>0</v>
      </c>
      <c r="K203" s="208" t="s">
        <v>137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0.01856</v>
      </c>
      <c r="R203" s="215">
        <f>Q203*H203</f>
        <v>0.26577919999999999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157</v>
      </c>
      <c r="AT203" s="217" t="s">
        <v>133</v>
      </c>
      <c r="AU203" s="217" t="s">
        <v>82</v>
      </c>
      <c r="AY203" s="19" t="s">
        <v>130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157</v>
      </c>
      <c r="BM203" s="217" t="s">
        <v>339</v>
      </c>
    </row>
    <row r="204" s="2" customFormat="1">
      <c r="A204" s="40"/>
      <c r="B204" s="41"/>
      <c r="C204" s="42"/>
      <c r="D204" s="219" t="s">
        <v>140</v>
      </c>
      <c r="E204" s="42"/>
      <c r="F204" s="220" t="s">
        <v>340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140</v>
      </c>
      <c r="AU204" s="19" t="s">
        <v>82</v>
      </c>
    </row>
    <row r="205" s="2" customFormat="1">
      <c r="A205" s="40"/>
      <c r="B205" s="41"/>
      <c r="C205" s="42"/>
      <c r="D205" s="224" t="s">
        <v>141</v>
      </c>
      <c r="E205" s="42"/>
      <c r="F205" s="225" t="s">
        <v>341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141</v>
      </c>
      <c r="AU205" s="19" t="s">
        <v>82</v>
      </c>
    </row>
    <row r="206" s="13" customFormat="1">
      <c r="A206" s="13"/>
      <c r="B206" s="226"/>
      <c r="C206" s="227"/>
      <c r="D206" s="219" t="s">
        <v>147</v>
      </c>
      <c r="E206" s="228" t="s">
        <v>19</v>
      </c>
      <c r="F206" s="229" t="s">
        <v>342</v>
      </c>
      <c r="G206" s="227"/>
      <c r="H206" s="230">
        <v>14.32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147</v>
      </c>
      <c r="AU206" s="236" t="s">
        <v>82</v>
      </c>
      <c r="AV206" s="13" t="s">
        <v>82</v>
      </c>
      <c r="AW206" s="13" t="s">
        <v>33</v>
      </c>
      <c r="AX206" s="13" t="s">
        <v>80</v>
      </c>
      <c r="AY206" s="236" t="s">
        <v>130</v>
      </c>
    </row>
    <row r="207" s="2" customFormat="1" ht="16.5" customHeight="1">
      <c r="A207" s="40"/>
      <c r="B207" s="41"/>
      <c r="C207" s="206" t="s">
        <v>343</v>
      </c>
      <c r="D207" s="206" t="s">
        <v>133</v>
      </c>
      <c r="E207" s="207" t="s">
        <v>344</v>
      </c>
      <c r="F207" s="208" t="s">
        <v>345</v>
      </c>
      <c r="G207" s="209" t="s">
        <v>302</v>
      </c>
      <c r="H207" s="210">
        <v>43.960000000000001</v>
      </c>
      <c r="I207" s="211"/>
      <c r="J207" s="212">
        <f>ROUND(I207*H207,2)</f>
        <v>0</v>
      </c>
      <c r="K207" s="208" t="s">
        <v>137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0.02725</v>
      </c>
      <c r="R207" s="215">
        <f>Q207*H207</f>
        <v>1.19791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157</v>
      </c>
      <c r="AT207" s="217" t="s">
        <v>133</v>
      </c>
      <c r="AU207" s="217" t="s">
        <v>82</v>
      </c>
      <c r="AY207" s="19" t="s">
        <v>130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157</v>
      </c>
      <c r="BM207" s="217" t="s">
        <v>346</v>
      </c>
    </row>
    <row r="208" s="2" customFormat="1">
      <c r="A208" s="40"/>
      <c r="B208" s="41"/>
      <c r="C208" s="42"/>
      <c r="D208" s="219" t="s">
        <v>140</v>
      </c>
      <c r="E208" s="42"/>
      <c r="F208" s="220" t="s">
        <v>347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140</v>
      </c>
      <c r="AU208" s="19" t="s">
        <v>82</v>
      </c>
    </row>
    <row r="209" s="2" customFormat="1">
      <c r="A209" s="40"/>
      <c r="B209" s="41"/>
      <c r="C209" s="42"/>
      <c r="D209" s="224" t="s">
        <v>141</v>
      </c>
      <c r="E209" s="42"/>
      <c r="F209" s="225" t="s">
        <v>348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141</v>
      </c>
      <c r="AU209" s="19" t="s">
        <v>82</v>
      </c>
    </row>
    <row r="210" s="13" customFormat="1">
      <c r="A210" s="13"/>
      <c r="B210" s="226"/>
      <c r="C210" s="227"/>
      <c r="D210" s="219" t="s">
        <v>147</v>
      </c>
      <c r="E210" s="228" t="s">
        <v>19</v>
      </c>
      <c r="F210" s="229" t="s">
        <v>349</v>
      </c>
      <c r="G210" s="227"/>
      <c r="H210" s="230">
        <v>43.960000000000001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147</v>
      </c>
      <c r="AU210" s="236" t="s">
        <v>82</v>
      </c>
      <c r="AV210" s="13" t="s">
        <v>82</v>
      </c>
      <c r="AW210" s="13" t="s">
        <v>33</v>
      </c>
      <c r="AX210" s="13" t="s">
        <v>80</v>
      </c>
      <c r="AY210" s="236" t="s">
        <v>130</v>
      </c>
    </row>
    <row r="211" s="2" customFormat="1" ht="16.5" customHeight="1">
      <c r="A211" s="40"/>
      <c r="B211" s="41"/>
      <c r="C211" s="206" t="s">
        <v>86</v>
      </c>
      <c r="D211" s="206" t="s">
        <v>133</v>
      </c>
      <c r="E211" s="207" t="s">
        <v>350</v>
      </c>
      <c r="F211" s="208" t="s">
        <v>351</v>
      </c>
      <c r="G211" s="209" t="s">
        <v>169</v>
      </c>
      <c r="H211" s="210">
        <v>3</v>
      </c>
      <c r="I211" s="211"/>
      <c r="J211" s="212">
        <f>ROUND(I211*H211,2)</f>
        <v>0</v>
      </c>
      <c r="K211" s="208" t="s">
        <v>137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0.022783500000000002</v>
      </c>
      <c r="R211" s="215">
        <f>Q211*H211</f>
        <v>0.068350500000000008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157</v>
      </c>
      <c r="AT211" s="217" t="s">
        <v>133</v>
      </c>
      <c r="AU211" s="217" t="s">
        <v>82</v>
      </c>
      <c r="AY211" s="19" t="s">
        <v>130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157</v>
      </c>
      <c r="BM211" s="217" t="s">
        <v>352</v>
      </c>
    </row>
    <row r="212" s="2" customFormat="1">
      <c r="A212" s="40"/>
      <c r="B212" s="41"/>
      <c r="C212" s="42"/>
      <c r="D212" s="219" t="s">
        <v>140</v>
      </c>
      <c r="E212" s="42"/>
      <c r="F212" s="220" t="s">
        <v>353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140</v>
      </c>
      <c r="AU212" s="19" t="s">
        <v>82</v>
      </c>
    </row>
    <row r="213" s="2" customFormat="1">
      <c r="A213" s="40"/>
      <c r="B213" s="41"/>
      <c r="C213" s="42"/>
      <c r="D213" s="224" t="s">
        <v>141</v>
      </c>
      <c r="E213" s="42"/>
      <c r="F213" s="225" t="s">
        <v>354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141</v>
      </c>
      <c r="AU213" s="19" t="s">
        <v>82</v>
      </c>
    </row>
    <row r="214" s="2" customFormat="1" ht="16.5" customHeight="1">
      <c r="A214" s="40"/>
      <c r="B214" s="41"/>
      <c r="C214" s="206" t="s">
        <v>7</v>
      </c>
      <c r="D214" s="206" t="s">
        <v>133</v>
      </c>
      <c r="E214" s="207" t="s">
        <v>355</v>
      </c>
      <c r="F214" s="208" t="s">
        <v>356</v>
      </c>
      <c r="G214" s="209" t="s">
        <v>169</v>
      </c>
      <c r="H214" s="210">
        <v>6</v>
      </c>
      <c r="I214" s="211"/>
      <c r="J214" s="212">
        <f>ROUND(I214*H214,2)</f>
        <v>0</v>
      </c>
      <c r="K214" s="208" t="s">
        <v>137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0.026931</v>
      </c>
      <c r="R214" s="215">
        <f>Q214*H214</f>
        <v>0.16158600000000001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157</v>
      </c>
      <c r="AT214" s="217" t="s">
        <v>133</v>
      </c>
      <c r="AU214" s="217" t="s">
        <v>82</v>
      </c>
      <c r="AY214" s="19" t="s">
        <v>130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157</v>
      </c>
      <c r="BM214" s="217" t="s">
        <v>357</v>
      </c>
    </row>
    <row r="215" s="2" customFormat="1">
      <c r="A215" s="40"/>
      <c r="B215" s="41"/>
      <c r="C215" s="42"/>
      <c r="D215" s="219" t="s">
        <v>140</v>
      </c>
      <c r="E215" s="42"/>
      <c r="F215" s="220" t="s">
        <v>358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140</v>
      </c>
      <c r="AU215" s="19" t="s">
        <v>82</v>
      </c>
    </row>
    <row r="216" s="2" customFormat="1">
      <c r="A216" s="40"/>
      <c r="B216" s="41"/>
      <c r="C216" s="42"/>
      <c r="D216" s="224" t="s">
        <v>141</v>
      </c>
      <c r="E216" s="42"/>
      <c r="F216" s="225" t="s">
        <v>359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141</v>
      </c>
      <c r="AU216" s="19" t="s">
        <v>82</v>
      </c>
    </row>
    <row r="217" s="2" customFormat="1" ht="16.5" customHeight="1">
      <c r="A217" s="40"/>
      <c r="B217" s="41"/>
      <c r="C217" s="206" t="s">
        <v>360</v>
      </c>
      <c r="D217" s="206" t="s">
        <v>133</v>
      </c>
      <c r="E217" s="207" t="s">
        <v>361</v>
      </c>
      <c r="F217" s="208" t="s">
        <v>362</v>
      </c>
      <c r="G217" s="209" t="s">
        <v>169</v>
      </c>
      <c r="H217" s="210">
        <v>1</v>
      </c>
      <c r="I217" s="211"/>
      <c r="J217" s="212">
        <f>ROUND(I217*H217,2)</f>
        <v>0</v>
      </c>
      <c r="K217" s="208" t="s">
        <v>137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0.052791999999999999</v>
      </c>
      <c r="R217" s="215">
        <f>Q217*H217</f>
        <v>0.052791999999999999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157</v>
      </c>
      <c r="AT217" s="217" t="s">
        <v>133</v>
      </c>
      <c r="AU217" s="217" t="s">
        <v>82</v>
      </c>
      <c r="AY217" s="19" t="s">
        <v>130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157</v>
      </c>
      <c r="BM217" s="217" t="s">
        <v>363</v>
      </c>
    </row>
    <row r="218" s="2" customFormat="1">
      <c r="A218" s="40"/>
      <c r="B218" s="41"/>
      <c r="C218" s="42"/>
      <c r="D218" s="219" t="s">
        <v>140</v>
      </c>
      <c r="E218" s="42"/>
      <c r="F218" s="220" t="s">
        <v>364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140</v>
      </c>
      <c r="AU218" s="19" t="s">
        <v>82</v>
      </c>
    </row>
    <row r="219" s="2" customFormat="1">
      <c r="A219" s="40"/>
      <c r="B219" s="41"/>
      <c r="C219" s="42"/>
      <c r="D219" s="224" t="s">
        <v>141</v>
      </c>
      <c r="E219" s="42"/>
      <c r="F219" s="225" t="s">
        <v>365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141</v>
      </c>
      <c r="AU219" s="19" t="s">
        <v>82</v>
      </c>
    </row>
    <row r="220" s="2" customFormat="1" ht="16.5" customHeight="1">
      <c r="A220" s="40"/>
      <c r="B220" s="41"/>
      <c r="C220" s="206" t="s">
        <v>366</v>
      </c>
      <c r="D220" s="206" t="s">
        <v>133</v>
      </c>
      <c r="E220" s="207" t="s">
        <v>367</v>
      </c>
      <c r="F220" s="208" t="s">
        <v>368</v>
      </c>
      <c r="G220" s="209" t="s">
        <v>169</v>
      </c>
      <c r="H220" s="210">
        <v>8</v>
      </c>
      <c r="I220" s="211"/>
      <c r="J220" s="212">
        <f>ROUND(I220*H220,2)</f>
        <v>0</v>
      </c>
      <c r="K220" s="208" t="s">
        <v>137</v>
      </c>
      <c r="L220" s="46"/>
      <c r="M220" s="213" t="s">
        <v>19</v>
      </c>
      <c r="N220" s="214" t="s">
        <v>43</v>
      </c>
      <c r="O220" s="86"/>
      <c r="P220" s="215">
        <f>O220*H220</f>
        <v>0</v>
      </c>
      <c r="Q220" s="215">
        <v>0.036547999999999997</v>
      </c>
      <c r="R220" s="215">
        <f>Q220*H220</f>
        <v>0.29238399999999998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157</v>
      </c>
      <c r="AT220" s="217" t="s">
        <v>133</v>
      </c>
      <c r="AU220" s="217" t="s">
        <v>82</v>
      </c>
      <c r="AY220" s="19" t="s">
        <v>130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157</v>
      </c>
      <c r="BM220" s="217" t="s">
        <v>369</v>
      </c>
    </row>
    <row r="221" s="2" customFormat="1">
      <c r="A221" s="40"/>
      <c r="B221" s="41"/>
      <c r="C221" s="42"/>
      <c r="D221" s="219" t="s">
        <v>140</v>
      </c>
      <c r="E221" s="42"/>
      <c r="F221" s="220" t="s">
        <v>370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140</v>
      </c>
      <c r="AU221" s="19" t="s">
        <v>82</v>
      </c>
    </row>
    <row r="222" s="2" customFormat="1">
      <c r="A222" s="40"/>
      <c r="B222" s="41"/>
      <c r="C222" s="42"/>
      <c r="D222" s="224" t="s">
        <v>141</v>
      </c>
      <c r="E222" s="42"/>
      <c r="F222" s="225" t="s">
        <v>371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141</v>
      </c>
      <c r="AU222" s="19" t="s">
        <v>82</v>
      </c>
    </row>
    <row r="223" s="2" customFormat="1" ht="16.5" customHeight="1">
      <c r="A223" s="40"/>
      <c r="B223" s="41"/>
      <c r="C223" s="206" t="s">
        <v>372</v>
      </c>
      <c r="D223" s="206" t="s">
        <v>133</v>
      </c>
      <c r="E223" s="207" t="s">
        <v>373</v>
      </c>
      <c r="F223" s="208" t="s">
        <v>374</v>
      </c>
      <c r="G223" s="209" t="s">
        <v>169</v>
      </c>
      <c r="H223" s="210">
        <v>10</v>
      </c>
      <c r="I223" s="211"/>
      <c r="J223" s="212">
        <f>ROUND(I223*H223,2)</f>
        <v>0</v>
      </c>
      <c r="K223" s="208" t="s">
        <v>137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0.054547999999999999</v>
      </c>
      <c r="R223" s="215">
        <f>Q223*H223</f>
        <v>0.54547999999999996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157</v>
      </c>
      <c r="AT223" s="217" t="s">
        <v>133</v>
      </c>
      <c r="AU223" s="217" t="s">
        <v>82</v>
      </c>
      <c r="AY223" s="19" t="s">
        <v>130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157</v>
      </c>
      <c r="BM223" s="217" t="s">
        <v>375</v>
      </c>
    </row>
    <row r="224" s="2" customFormat="1">
      <c r="A224" s="40"/>
      <c r="B224" s="41"/>
      <c r="C224" s="42"/>
      <c r="D224" s="219" t="s">
        <v>140</v>
      </c>
      <c r="E224" s="42"/>
      <c r="F224" s="220" t="s">
        <v>376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140</v>
      </c>
      <c r="AU224" s="19" t="s">
        <v>82</v>
      </c>
    </row>
    <row r="225" s="2" customFormat="1">
      <c r="A225" s="40"/>
      <c r="B225" s="41"/>
      <c r="C225" s="42"/>
      <c r="D225" s="224" t="s">
        <v>141</v>
      </c>
      <c r="E225" s="42"/>
      <c r="F225" s="225" t="s">
        <v>377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141</v>
      </c>
      <c r="AU225" s="19" t="s">
        <v>82</v>
      </c>
    </row>
    <row r="226" s="13" customFormat="1">
      <c r="A226" s="13"/>
      <c r="B226" s="226"/>
      <c r="C226" s="227"/>
      <c r="D226" s="219" t="s">
        <v>147</v>
      </c>
      <c r="E226" s="228" t="s">
        <v>19</v>
      </c>
      <c r="F226" s="229" t="s">
        <v>378</v>
      </c>
      <c r="G226" s="227"/>
      <c r="H226" s="230">
        <v>10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147</v>
      </c>
      <c r="AU226" s="236" t="s">
        <v>82</v>
      </c>
      <c r="AV226" s="13" t="s">
        <v>82</v>
      </c>
      <c r="AW226" s="13" t="s">
        <v>33</v>
      </c>
      <c r="AX226" s="13" t="s">
        <v>80</v>
      </c>
      <c r="AY226" s="236" t="s">
        <v>130</v>
      </c>
    </row>
    <row r="227" s="2" customFormat="1" ht="16.5" customHeight="1">
      <c r="A227" s="40"/>
      <c r="B227" s="41"/>
      <c r="C227" s="206" t="s">
        <v>379</v>
      </c>
      <c r="D227" s="206" t="s">
        <v>133</v>
      </c>
      <c r="E227" s="207" t="s">
        <v>380</v>
      </c>
      <c r="F227" s="208" t="s">
        <v>381</v>
      </c>
      <c r="G227" s="209" t="s">
        <v>169</v>
      </c>
      <c r="H227" s="210">
        <v>32</v>
      </c>
      <c r="I227" s="211"/>
      <c r="J227" s="212">
        <f>ROUND(I227*H227,2)</f>
        <v>0</v>
      </c>
      <c r="K227" s="208" t="s">
        <v>137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0.072847999999999996</v>
      </c>
      <c r="R227" s="215">
        <f>Q227*H227</f>
        <v>2.3311359999999999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157</v>
      </c>
      <c r="AT227" s="217" t="s">
        <v>133</v>
      </c>
      <c r="AU227" s="217" t="s">
        <v>82</v>
      </c>
      <c r="AY227" s="19" t="s">
        <v>130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157</v>
      </c>
      <c r="BM227" s="217" t="s">
        <v>382</v>
      </c>
    </row>
    <row r="228" s="2" customFormat="1">
      <c r="A228" s="40"/>
      <c r="B228" s="41"/>
      <c r="C228" s="42"/>
      <c r="D228" s="219" t="s">
        <v>140</v>
      </c>
      <c r="E228" s="42"/>
      <c r="F228" s="220" t="s">
        <v>383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140</v>
      </c>
      <c r="AU228" s="19" t="s">
        <v>82</v>
      </c>
    </row>
    <row r="229" s="2" customFormat="1">
      <c r="A229" s="40"/>
      <c r="B229" s="41"/>
      <c r="C229" s="42"/>
      <c r="D229" s="224" t="s">
        <v>141</v>
      </c>
      <c r="E229" s="42"/>
      <c r="F229" s="225" t="s">
        <v>384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141</v>
      </c>
      <c r="AU229" s="19" t="s">
        <v>82</v>
      </c>
    </row>
    <row r="230" s="13" customFormat="1">
      <c r="A230" s="13"/>
      <c r="B230" s="226"/>
      <c r="C230" s="227"/>
      <c r="D230" s="219" t="s">
        <v>147</v>
      </c>
      <c r="E230" s="228" t="s">
        <v>19</v>
      </c>
      <c r="F230" s="229" t="s">
        <v>385</v>
      </c>
      <c r="G230" s="227"/>
      <c r="H230" s="230">
        <v>32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147</v>
      </c>
      <c r="AU230" s="236" t="s">
        <v>82</v>
      </c>
      <c r="AV230" s="13" t="s">
        <v>82</v>
      </c>
      <c r="AW230" s="13" t="s">
        <v>33</v>
      </c>
      <c r="AX230" s="13" t="s">
        <v>80</v>
      </c>
      <c r="AY230" s="236" t="s">
        <v>130</v>
      </c>
    </row>
    <row r="231" s="2" customFormat="1" ht="16.5" customHeight="1">
      <c r="A231" s="40"/>
      <c r="B231" s="41"/>
      <c r="C231" s="206" t="s">
        <v>386</v>
      </c>
      <c r="D231" s="206" t="s">
        <v>133</v>
      </c>
      <c r="E231" s="207" t="s">
        <v>387</v>
      </c>
      <c r="F231" s="208" t="s">
        <v>388</v>
      </c>
      <c r="G231" s="209" t="s">
        <v>169</v>
      </c>
      <c r="H231" s="210">
        <v>4</v>
      </c>
      <c r="I231" s="211"/>
      <c r="J231" s="212">
        <f>ROUND(I231*H231,2)</f>
        <v>0</v>
      </c>
      <c r="K231" s="208" t="s">
        <v>137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0.091048000000000004</v>
      </c>
      <c r="R231" s="215">
        <f>Q231*H231</f>
        <v>0.36419200000000002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157</v>
      </c>
      <c r="AT231" s="217" t="s">
        <v>133</v>
      </c>
      <c r="AU231" s="217" t="s">
        <v>82</v>
      </c>
      <c r="AY231" s="19" t="s">
        <v>130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157</v>
      </c>
      <c r="BM231" s="217" t="s">
        <v>389</v>
      </c>
    </row>
    <row r="232" s="2" customFormat="1">
      <c r="A232" s="40"/>
      <c r="B232" s="41"/>
      <c r="C232" s="42"/>
      <c r="D232" s="219" t="s">
        <v>140</v>
      </c>
      <c r="E232" s="42"/>
      <c r="F232" s="220" t="s">
        <v>390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140</v>
      </c>
      <c r="AU232" s="19" t="s">
        <v>82</v>
      </c>
    </row>
    <row r="233" s="2" customFormat="1">
      <c r="A233" s="40"/>
      <c r="B233" s="41"/>
      <c r="C233" s="42"/>
      <c r="D233" s="224" t="s">
        <v>141</v>
      </c>
      <c r="E233" s="42"/>
      <c r="F233" s="225" t="s">
        <v>391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141</v>
      </c>
      <c r="AU233" s="19" t="s">
        <v>82</v>
      </c>
    </row>
    <row r="234" s="2" customFormat="1" ht="16.5" customHeight="1">
      <c r="A234" s="40"/>
      <c r="B234" s="41"/>
      <c r="C234" s="206" t="s">
        <v>392</v>
      </c>
      <c r="D234" s="206" t="s">
        <v>133</v>
      </c>
      <c r="E234" s="207" t="s">
        <v>393</v>
      </c>
      <c r="F234" s="208" t="s">
        <v>394</v>
      </c>
      <c r="G234" s="209" t="s">
        <v>169</v>
      </c>
      <c r="H234" s="210">
        <v>2</v>
      </c>
      <c r="I234" s="211"/>
      <c r="J234" s="212">
        <f>ROUND(I234*H234,2)</f>
        <v>0</v>
      </c>
      <c r="K234" s="208" t="s">
        <v>137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0.12452000000000001</v>
      </c>
      <c r="R234" s="215">
        <f>Q234*H234</f>
        <v>0.24904000000000001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157</v>
      </c>
      <c r="AT234" s="217" t="s">
        <v>133</v>
      </c>
      <c r="AU234" s="217" t="s">
        <v>82</v>
      </c>
      <c r="AY234" s="19" t="s">
        <v>130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157</v>
      </c>
      <c r="BM234" s="217" t="s">
        <v>395</v>
      </c>
    </row>
    <row r="235" s="2" customFormat="1">
      <c r="A235" s="40"/>
      <c r="B235" s="41"/>
      <c r="C235" s="42"/>
      <c r="D235" s="219" t="s">
        <v>140</v>
      </c>
      <c r="E235" s="42"/>
      <c r="F235" s="220" t="s">
        <v>396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140</v>
      </c>
      <c r="AU235" s="19" t="s">
        <v>82</v>
      </c>
    </row>
    <row r="236" s="2" customFormat="1">
      <c r="A236" s="40"/>
      <c r="B236" s="41"/>
      <c r="C236" s="42"/>
      <c r="D236" s="224" t="s">
        <v>141</v>
      </c>
      <c r="E236" s="42"/>
      <c r="F236" s="225" t="s">
        <v>397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141</v>
      </c>
      <c r="AU236" s="19" t="s">
        <v>82</v>
      </c>
    </row>
    <row r="237" s="13" customFormat="1">
      <c r="A237" s="13"/>
      <c r="B237" s="226"/>
      <c r="C237" s="227"/>
      <c r="D237" s="219" t="s">
        <v>147</v>
      </c>
      <c r="E237" s="228" t="s">
        <v>19</v>
      </c>
      <c r="F237" s="229" t="s">
        <v>398</v>
      </c>
      <c r="G237" s="227"/>
      <c r="H237" s="230">
        <v>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147</v>
      </c>
      <c r="AU237" s="236" t="s">
        <v>82</v>
      </c>
      <c r="AV237" s="13" t="s">
        <v>82</v>
      </c>
      <c r="AW237" s="13" t="s">
        <v>33</v>
      </c>
      <c r="AX237" s="13" t="s">
        <v>80</v>
      </c>
      <c r="AY237" s="236" t="s">
        <v>130</v>
      </c>
    </row>
    <row r="238" s="2" customFormat="1" ht="16.5" customHeight="1">
      <c r="A238" s="40"/>
      <c r="B238" s="41"/>
      <c r="C238" s="206" t="s">
        <v>399</v>
      </c>
      <c r="D238" s="206" t="s">
        <v>133</v>
      </c>
      <c r="E238" s="207" t="s">
        <v>400</v>
      </c>
      <c r="F238" s="208" t="s">
        <v>401</v>
      </c>
      <c r="G238" s="209" t="s">
        <v>169</v>
      </c>
      <c r="H238" s="210">
        <v>7</v>
      </c>
      <c r="I238" s="211"/>
      <c r="J238" s="212">
        <f>ROUND(I238*H238,2)</f>
        <v>0</v>
      </c>
      <c r="K238" s="208" t="s">
        <v>137</v>
      </c>
      <c r="L238" s="46"/>
      <c r="M238" s="213" t="s">
        <v>19</v>
      </c>
      <c r="N238" s="214" t="s">
        <v>43</v>
      </c>
      <c r="O238" s="86"/>
      <c r="P238" s="215">
        <f>O238*H238</f>
        <v>0</v>
      </c>
      <c r="Q238" s="215">
        <v>0.30902000000000002</v>
      </c>
      <c r="R238" s="215">
        <f>Q238*H238</f>
        <v>2.1631400000000003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157</v>
      </c>
      <c r="AT238" s="217" t="s">
        <v>133</v>
      </c>
      <c r="AU238" s="217" t="s">
        <v>82</v>
      </c>
      <c r="AY238" s="19" t="s">
        <v>130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157</v>
      </c>
      <c r="BM238" s="217" t="s">
        <v>402</v>
      </c>
    </row>
    <row r="239" s="2" customFormat="1">
      <c r="A239" s="40"/>
      <c r="B239" s="41"/>
      <c r="C239" s="42"/>
      <c r="D239" s="219" t="s">
        <v>140</v>
      </c>
      <c r="E239" s="42"/>
      <c r="F239" s="220" t="s">
        <v>403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140</v>
      </c>
      <c r="AU239" s="19" t="s">
        <v>82</v>
      </c>
    </row>
    <row r="240" s="2" customFormat="1">
      <c r="A240" s="40"/>
      <c r="B240" s="41"/>
      <c r="C240" s="42"/>
      <c r="D240" s="224" t="s">
        <v>141</v>
      </c>
      <c r="E240" s="42"/>
      <c r="F240" s="225" t="s">
        <v>404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141</v>
      </c>
      <c r="AU240" s="19" t="s">
        <v>82</v>
      </c>
    </row>
    <row r="241" s="13" customFormat="1">
      <c r="A241" s="13"/>
      <c r="B241" s="226"/>
      <c r="C241" s="227"/>
      <c r="D241" s="219" t="s">
        <v>147</v>
      </c>
      <c r="E241" s="228" t="s">
        <v>19</v>
      </c>
      <c r="F241" s="229" t="s">
        <v>405</v>
      </c>
      <c r="G241" s="227"/>
      <c r="H241" s="230">
        <v>7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147</v>
      </c>
      <c r="AU241" s="236" t="s">
        <v>82</v>
      </c>
      <c r="AV241" s="13" t="s">
        <v>82</v>
      </c>
      <c r="AW241" s="13" t="s">
        <v>33</v>
      </c>
      <c r="AX241" s="13" t="s">
        <v>80</v>
      </c>
      <c r="AY241" s="236" t="s">
        <v>130</v>
      </c>
    </row>
    <row r="242" s="2" customFormat="1" ht="16.5" customHeight="1">
      <c r="A242" s="40"/>
      <c r="B242" s="41"/>
      <c r="C242" s="206" t="s">
        <v>406</v>
      </c>
      <c r="D242" s="206" t="s">
        <v>133</v>
      </c>
      <c r="E242" s="207" t="s">
        <v>407</v>
      </c>
      <c r="F242" s="208" t="s">
        <v>408</v>
      </c>
      <c r="G242" s="209" t="s">
        <v>169</v>
      </c>
      <c r="H242" s="210">
        <v>1</v>
      </c>
      <c r="I242" s="211"/>
      <c r="J242" s="212">
        <f>ROUND(I242*H242,2)</f>
        <v>0</v>
      </c>
      <c r="K242" s="208" t="s">
        <v>137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0.34366000000000002</v>
      </c>
      <c r="R242" s="215">
        <f>Q242*H242</f>
        <v>0.34366000000000002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157</v>
      </c>
      <c r="AT242" s="217" t="s">
        <v>133</v>
      </c>
      <c r="AU242" s="217" t="s">
        <v>82</v>
      </c>
      <c r="AY242" s="19" t="s">
        <v>130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157</v>
      </c>
      <c r="BM242" s="217" t="s">
        <v>409</v>
      </c>
    </row>
    <row r="243" s="2" customFormat="1">
      <c r="A243" s="40"/>
      <c r="B243" s="41"/>
      <c r="C243" s="42"/>
      <c r="D243" s="219" t="s">
        <v>140</v>
      </c>
      <c r="E243" s="42"/>
      <c r="F243" s="220" t="s">
        <v>410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140</v>
      </c>
      <c r="AU243" s="19" t="s">
        <v>82</v>
      </c>
    </row>
    <row r="244" s="2" customFormat="1">
      <c r="A244" s="40"/>
      <c r="B244" s="41"/>
      <c r="C244" s="42"/>
      <c r="D244" s="224" t="s">
        <v>141</v>
      </c>
      <c r="E244" s="42"/>
      <c r="F244" s="225" t="s">
        <v>411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141</v>
      </c>
      <c r="AU244" s="19" t="s">
        <v>82</v>
      </c>
    </row>
    <row r="245" s="2" customFormat="1" ht="16.5" customHeight="1">
      <c r="A245" s="40"/>
      <c r="B245" s="41"/>
      <c r="C245" s="206" t="s">
        <v>89</v>
      </c>
      <c r="D245" s="206" t="s">
        <v>133</v>
      </c>
      <c r="E245" s="207" t="s">
        <v>412</v>
      </c>
      <c r="F245" s="208" t="s">
        <v>413</v>
      </c>
      <c r="G245" s="209" t="s">
        <v>302</v>
      </c>
      <c r="H245" s="210">
        <v>18.5</v>
      </c>
      <c r="I245" s="211"/>
      <c r="J245" s="212">
        <f>ROUND(I245*H245,2)</f>
        <v>0</v>
      </c>
      <c r="K245" s="208" t="s">
        <v>137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0.0001875</v>
      </c>
      <c r="R245" s="215">
        <f>Q245*H245</f>
        <v>0.00346875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157</v>
      </c>
      <c r="AT245" s="217" t="s">
        <v>133</v>
      </c>
      <c r="AU245" s="217" t="s">
        <v>82</v>
      </c>
      <c r="AY245" s="19" t="s">
        <v>130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157</v>
      </c>
      <c r="BM245" s="217" t="s">
        <v>414</v>
      </c>
    </row>
    <row r="246" s="2" customFormat="1">
      <c r="A246" s="40"/>
      <c r="B246" s="41"/>
      <c r="C246" s="42"/>
      <c r="D246" s="219" t="s">
        <v>140</v>
      </c>
      <c r="E246" s="42"/>
      <c r="F246" s="220" t="s">
        <v>415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140</v>
      </c>
      <c r="AU246" s="19" t="s">
        <v>82</v>
      </c>
    </row>
    <row r="247" s="2" customFormat="1">
      <c r="A247" s="40"/>
      <c r="B247" s="41"/>
      <c r="C247" s="42"/>
      <c r="D247" s="224" t="s">
        <v>141</v>
      </c>
      <c r="E247" s="42"/>
      <c r="F247" s="225" t="s">
        <v>416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141</v>
      </c>
      <c r="AU247" s="19" t="s">
        <v>82</v>
      </c>
    </row>
    <row r="248" s="13" customFormat="1">
      <c r="A248" s="13"/>
      <c r="B248" s="226"/>
      <c r="C248" s="227"/>
      <c r="D248" s="219" t="s">
        <v>147</v>
      </c>
      <c r="E248" s="228" t="s">
        <v>19</v>
      </c>
      <c r="F248" s="229" t="s">
        <v>417</v>
      </c>
      <c r="G248" s="227"/>
      <c r="H248" s="230">
        <v>18.5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147</v>
      </c>
      <c r="AU248" s="236" t="s">
        <v>82</v>
      </c>
      <c r="AV248" s="13" t="s">
        <v>82</v>
      </c>
      <c r="AW248" s="13" t="s">
        <v>33</v>
      </c>
      <c r="AX248" s="13" t="s">
        <v>80</v>
      </c>
      <c r="AY248" s="236" t="s">
        <v>130</v>
      </c>
    </row>
    <row r="249" s="2" customFormat="1" ht="16.5" customHeight="1">
      <c r="A249" s="40"/>
      <c r="B249" s="41"/>
      <c r="C249" s="206" t="s">
        <v>418</v>
      </c>
      <c r="D249" s="206" t="s">
        <v>133</v>
      </c>
      <c r="E249" s="207" t="s">
        <v>419</v>
      </c>
      <c r="F249" s="208" t="s">
        <v>420</v>
      </c>
      <c r="G249" s="209" t="s">
        <v>302</v>
      </c>
      <c r="H249" s="210">
        <v>3</v>
      </c>
      <c r="I249" s="211"/>
      <c r="J249" s="212">
        <f>ROUND(I249*H249,2)</f>
        <v>0</v>
      </c>
      <c r="K249" s="208" t="s">
        <v>137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0.00026249999999999998</v>
      </c>
      <c r="R249" s="215">
        <f>Q249*H249</f>
        <v>0.00078750000000000001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157</v>
      </c>
      <c r="AT249" s="217" t="s">
        <v>133</v>
      </c>
      <c r="AU249" s="217" t="s">
        <v>82</v>
      </c>
      <c r="AY249" s="19" t="s">
        <v>130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157</v>
      </c>
      <c r="BM249" s="217" t="s">
        <v>421</v>
      </c>
    </row>
    <row r="250" s="2" customFormat="1">
      <c r="A250" s="40"/>
      <c r="B250" s="41"/>
      <c r="C250" s="42"/>
      <c r="D250" s="219" t="s">
        <v>140</v>
      </c>
      <c r="E250" s="42"/>
      <c r="F250" s="220" t="s">
        <v>422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140</v>
      </c>
      <c r="AU250" s="19" t="s">
        <v>82</v>
      </c>
    </row>
    <row r="251" s="2" customFormat="1">
      <c r="A251" s="40"/>
      <c r="B251" s="41"/>
      <c r="C251" s="42"/>
      <c r="D251" s="224" t="s">
        <v>141</v>
      </c>
      <c r="E251" s="42"/>
      <c r="F251" s="225" t="s">
        <v>423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141</v>
      </c>
      <c r="AU251" s="19" t="s">
        <v>82</v>
      </c>
    </row>
    <row r="252" s="13" customFormat="1">
      <c r="A252" s="13"/>
      <c r="B252" s="226"/>
      <c r="C252" s="227"/>
      <c r="D252" s="219" t="s">
        <v>147</v>
      </c>
      <c r="E252" s="228" t="s">
        <v>19</v>
      </c>
      <c r="F252" s="229" t="s">
        <v>424</v>
      </c>
      <c r="G252" s="227"/>
      <c r="H252" s="230">
        <v>3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147</v>
      </c>
      <c r="AU252" s="236" t="s">
        <v>82</v>
      </c>
      <c r="AV252" s="13" t="s">
        <v>82</v>
      </c>
      <c r="AW252" s="13" t="s">
        <v>33</v>
      </c>
      <c r="AX252" s="13" t="s">
        <v>80</v>
      </c>
      <c r="AY252" s="236" t="s">
        <v>130</v>
      </c>
    </row>
    <row r="253" s="2" customFormat="1" ht="16.5" customHeight="1">
      <c r="A253" s="40"/>
      <c r="B253" s="41"/>
      <c r="C253" s="206" t="s">
        <v>425</v>
      </c>
      <c r="D253" s="206" t="s">
        <v>133</v>
      </c>
      <c r="E253" s="207" t="s">
        <v>426</v>
      </c>
      <c r="F253" s="208" t="s">
        <v>427</v>
      </c>
      <c r="G253" s="209" t="s">
        <v>199</v>
      </c>
      <c r="H253" s="210">
        <v>24.234999999999999</v>
      </c>
      <c r="I253" s="211"/>
      <c r="J253" s="212">
        <f>ROUND(I253*H253,2)</f>
        <v>0</v>
      </c>
      <c r="K253" s="208" t="s">
        <v>137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0.068479999999999999</v>
      </c>
      <c r="R253" s="215">
        <f>Q253*H253</f>
        <v>1.6596127999999999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157</v>
      </c>
      <c r="AT253" s="217" t="s">
        <v>133</v>
      </c>
      <c r="AU253" s="217" t="s">
        <v>82</v>
      </c>
      <c r="AY253" s="19" t="s">
        <v>130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157</v>
      </c>
      <c r="BM253" s="217" t="s">
        <v>428</v>
      </c>
    </row>
    <row r="254" s="2" customFormat="1">
      <c r="A254" s="40"/>
      <c r="B254" s="41"/>
      <c r="C254" s="42"/>
      <c r="D254" s="219" t="s">
        <v>140</v>
      </c>
      <c r="E254" s="42"/>
      <c r="F254" s="220" t="s">
        <v>429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140</v>
      </c>
      <c r="AU254" s="19" t="s">
        <v>82</v>
      </c>
    </row>
    <row r="255" s="2" customFormat="1">
      <c r="A255" s="40"/>
      <c r="B255" s="41"/>
      <c r="C255" s="42"/>
      <c r="D255" s="224" t="s">
        <v>141</v>
      </c>
      <c r="E255" s="42"/>
      <c r="F255" s="225" t="s">
        <v>430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141</v>
      </c>
      <c r="AU255" s="19" t="s">
        <v>82</v>
      </c>
    </row>
    <row r="256" s="13" customFormat="1">
      <c r="A256" s="13"/>
      <c r="B256" s="226"/>
      <c r="C256" s="227"/>
      <c r="D256" s="219" t="s">
        <v>147</v>
      </c>
      <c r="E256" s="228" t="s">
        <v>19</v>
      </c>
      <c r="F256" s="229" t="s">
        <v>431</v>
      </c>
      <c r="G256" s="227"/>
      <c r="H256" s="230">
        <v>28.960000000000001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147</v>
      </c>
      <c r="AU256" s="236" t="s">
        <v>82</v>
      </c>
      <c r="AV256" s="13" t="s">
        <v>82</v>
      </c>
      <c r="AW256" s="13" t="s">
        <v>33</v>
      </c>
      <c r="AX256" s="13" t="s">
        <v>72</v>
      </c>
      <c r="AY256" s="236" t="s">
        <v>130</v>
      </c>
    </row>
    <row r="257" s="13" customFormat="1">
      <c r="A257" s="13"/>
      <c r="B257" s="226"/>
      <c r="C257" s="227"/>
      <c r="D257" s="219" t="s">
        <v>147</v>
      </c>
      <c r="E257" s="228" t="s">
        <v>19</v>
      </c>
      <c r="F257" s="229" t="s">
        <v>432</v>
      </c>
      <c r="G257" s="227"/>
      <c r="H257" s="230">
        <v>-4.7249999999999996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147</v>
      </c>
      <c r="AU257" s="236" t="s">
        <v>82</v>
      </c>
      <c r="AV257" s="13" t="s">
        <v>82</v>
      </c>
      <c r="AW257" s="13" t="s">
        <v>33</v>
      </c>
      <c r="AX257" s="13" t="s">
        <v>72</v>
      </c>
      <c r="AY257" s="236" t="s">
        <v>130</v>
      </c>
    </row>
    <row r="258" s="15" customFormat="1">
      <c r="A258" s="15"/>
      <c r="B258" s="247"/>
      <c r="C258" s="248"/>
      <c r="D258" s="219" t="s">
        <v>147</v>
      </c>
      <c r="E258" s="249" t="s">
        <v>19</v>
      </c>
      <c r="F258" s="250" t="s">
        <v>165</v>
      </c>
      <c r="G258" s="248"/>
      <c r="H258" s="251">
        <v>24.234999999999999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7" t="s">
        <v>147</v>
      </c>
      <c r="AU258" s="257" t="s">
        <v>82</v>
      </c>
      <c r="AV258" s="15" t="s">
        <v>157</v>
      </c>
      <c r="AW258" s="15" t="s">
        <v>4</v>
      </c>
      <c r="AX258" s="15" t="s">
        <v>80</v>
      </c>
      <c r="AY258" s="257" t="s">
        <v>130</v>
      </c>
    </row>
    <row r="259" s="2" customFormat="1" ht="16.5" customHeight="1">
      <c r="A259" s="40"/>
      <c r="B259" s="41"/>
      <c r="C259" s="206" t="s">
        <v>433</v>
      </c>
      <c r="D259" s="206" t="s">
        <v>133</v>
      </c>
      <c r="E259" s="207" t="s">
        <v>434</v>
      </c>
      <c r="F259" s="208" t="s">
        <v>435</v>
      </c>
      <c r="G259" s="209" t="s">
        <v>199</v>
      </c>
      <c r="H259" s="210">
        <v>77.409999999999997</v>
      </c>
      <c r="I259" s="211"/>
      <c r="J259" s="212">
        <f>ROUND(I259*H259,2)</f>
        <v>0</v>
      </c>
      <c r="K259" s="208" t="s">
        <v>137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0.113955</v>
      </c>
      <c r="R259" s="215">
        <f>Q259*H259</f>
        <v>8.8212565499999993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157</v>
      </c>
      <c r="AT259" s="217" t="s">
        <v>133</v>
      </c>
      <c r="AU259" s="217" t="s">
        <v>82</v>
      </c>
      <c r="AY259" s="19" t="s">
        <v>130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157</v>
      </c>
      <c r="BM259" s="217" t="s">
        <v>436</v>
      </c>
    </row>
    <row r="260" s="2" customFormat="1">
      <c r="A260" s="40"/>
      <c r="B260" s="41"/>
      <c r="C260" s="42"/>
      <c r="D260" s="219" t="s">
        <v>140</v>
      </c>
      <c r="E260" s="42"/>
      <c r="F260" s="220" t="s">
        <v>437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140</v>
      </c>
      <c r="AU260" s="19" t="s">
        <v>82</v>
      </c>
    </row>
    <row r="261" s="2" customFormat="1">
      <c r="A261" s="40"/>
      <c r="B261" s="41"/>
      <c r="C261" s="42"/>
      <c r="D261" s="224" t="s">
        <v>141</v>
      </c>
      <c r="E261" s="42"/>
      <c r="F261" s="225" t="s">
        <v>438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141</v>
      </c>
      <c r="AU261" s="19" t="s">
        <v>82</v>
      </c>
    </row>
    <row r="262" s="13" customFormat="1">
      <c r="A262" s="13"/>
      <c r="B262" s="226"/>
      <c r="C262" s="227"/>
      <c r="D262" s="219" t="s">
        <v>147</v>
      </c>
      <c r="E262" s="228" t="s">
        <v>19</v>
      </c>
      <c r="F262" s="229" t="s">
        <v>439</v>
      </c>
      <c r="G262" s="227"/>
      <c r="H262" s="230">
        <v>89.760000000000005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147</v>
      </c>
      <c r="AU262" s="236" t="s">
        <v>82</v>
      </c>
      <c r="AV262" s="13" t="s">
        <v>82</v>
      </c>
      <c r="AW262" s="13" t="s">
        <v>33</v>
      </c>
      <c r="AX262" s="13" t="s">
        <v>72</v>
      </c>
      <c r="AY262" s="236" t="s">
        <v>130</v>
      </c>
    </row>
    <row r="263" s="13" customFormat="1">
      <c r="A263" s="13"/>
      <c r="B263" s="226"/>
      <c r="C263" s="227"/>
      <c r="D263" s="219" t="s">
        <v>147</v>
      </c>
      <c r="E263" s="228" t="s">
        <v>19</v>
      </c>
      <c r="F263" s="229" t="s">
        <v>440</v>
      </c>
      <c r="G263" s="227"/>
      <c r="H263" s="230">
        <v>-3.6000000000000001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147</v>
      </c>
      <c r="AU263" s="236" t="s">
        <v>82</v>
      </c>
      <c r="AV263" s="13" t="s">
        <v>82</v>
      </c>
      <c r="AW263" s="13" t="s">
        <v>33</v>
      </c>
      <c r="AX263" s="13" t="s">
        <v>72</v>
      </c>
      <c r="AY263" s="236" t="s">
        <v>130</v>
      </c>
    </row>
    <row r="264" s="13" customFormat="1">
      <c r="A264" s="13"/>
      <c r="B264" s="226"/>
      <c r="C264" s="227"/>
      <c r="D264" s="219" t="s">
        <v>147</v>
      </c>
      <c r="E264" s="228" t="s">
        <v>19</v>
      </c>
      <c r="F264" s="229" t="s">
        <v>441</v>
      </c>
      <c r="G264" s="227"/>
      <c r="H264" s="230">
        <v>-6.0750000000000002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147</v>
      </c>
      <c r="AU264" s="236" t="s">
        <v>82</v>
      </c>
      <c r="AV264" s="13" t="s">
        <v>82</v>
      </c>
      <c r="AW264" s="13" t="s">
        <v>33</v>
      </c>
      <c r="AX264" s="13" t="s">
        <v>72</v>
      </c>
      <c r="AY264" s="236" t="s">
        <v>130</v>
      </c>
    </row>
    <row r="265" s="13" customFormat="1">
      <c r="A265" s="13"/>
      <c r="B265" s="226"/>
      <c r="C265" s="227"/>
      <c r="D265" s="219" t="s">
        <v>147</v>
      </c>
      <c r="E265" s="228" t="s">
        <v>19</v>
      </c>
      <c r="F265" s="229" t="s">
        <v>442</v>
      </c>
      <c r="G265" s="227"/>
      <c r="H265" s="230">
        <v>-1.1000000000000001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147</v>
      </c>
      <c r="AU265" s="236" t="s">
        <v>82</v>
      </c>
      <c r="AV265" s="13" t="s">
        <v>82</v>
      </c>
      <c r="AW265" s="13" t="s">
        <v>33</v>
      </c>
      <c r="AX265" s="13" t="s">
        <v>72</v>
      </c>
      <c r="AY265" s="236" t="s">
        <v>130</v>
      </c>
    </row>
    <row r="266" s="13" customFormat="1">
      <c r="A266" s="13"/>
      <c r="B266" s="226"/>
      <c r="C266" s="227"/>
      <c r="D266" s="219" t="s">
        <v>147</v>
      </c>
      <c r="E266" s="228" t="s">
        <v>19</v>
      </c>
      <c r="F266" s="229" t="s">
        <v>443</v>
      </c>
      <c r="G266" s="227"/>
      <c r="H266" s="230">
        <v>-1.575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147</v>
      </c>
      <c r="AU266" s="236" t="s">
        <v>82</v>
      </c>
      <c r="AV266" s="13" t="s">
        <v>82</v>
      </c>
      <c r="AW266" s="13" t="s">
        <v>33</v>
      </c>
      <c r="AX266" s="13" t="s">
        <v>72</v>
      </c>
      <c r="AY266" s="236" t="s">
        <v>130</v>
      </c>
    </row>
    <row r="267" s="15" customFormat="1">
      <c r="A267" s="15"/>
      <c r="B267" s="247"/>
      <c r="C267" s="248"/>
      <c r="D267" s="219" t="s">
        <v>147</v>
      </c>
      <c r="E267" s="249" t="s">
        <v>19</v>
      </c>
      <c r="F267" s="250" t="s">
        <v>165</v>
      </c>
      <c r="G267" s="248"/>
      <c r="H267" s="251">
        <v>77.409999999999997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7" t="s">
        <v>147</v>
      </c>
      <c r="AU267" s="257" t="s">
        <v>82</v>
      </c>
      <c r="AV267" s="15" t="s">
        <v>157</v>
      </c>
      <c r="AW267" s="15" t="s">
        <v>4</v>
      </c>
      <c r="AX267" s="15" t="s">
        <v>80</v>
      </c>
      <c r="AY267" s="257" t="s">
        <v>130</v>
      </c>
    </row>
    <row r="268" s="2" customFormat="1" ht="16.5" customHeight="1">
      <c r="A268" s="40"/>
      <c r="B268" s="41"/>
      <c r="C268" s="206" t="s">
        <v>444</v>
      </c>
      <c r="D268" s="206" t="s">
        <v>133</v>
      </c>
      <c r="E268" s="207" t="s">
        <v>445</v>
      </c>
      <c r="F268" s="208" t="s">
        <v>446</v>
      </c>
      <c r="G268" s="209" t="s">
        <v>302</v>
      </c>
      <c r="H268" s="210">
        <v>9.0500000000000007</v>
      </c>
      <c r="I268" s="211"/>
      <c r="J268" s="212">
        <f>ROUND(I268*H268,2)</f>
        <v>0</v>
      </c>
      <c r="K268" s="208" t="s">
        <v>137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8.0271400000000005E-05</v>
      </c>
      <c r="R268" s="215">
        <f>Q268*H268</f>
        <v>0.00072645617000000008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157</v>
      </c>
      <c r="AT268" s="217" t="s">
        <v>133</v>
      </c>
      <c r="AU268" s="217" t="s">
        <v>82</v>
      </c>
      <c r="AY268" s="19" t="s">
        <v>130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157</v>
      </c>
      <c r="BM268" s="217" t="s">
        <v>447</v>
      </c>
    </row>
    <row r="269" s="2" customFormat="1">
      <c r="A269" s="40"/>
      <c r="B269" s="41"/>
      <c r="C269" s="42"/>
      <c r="D269" s="219" t="s">
        <v>140</v>
      </c>
      <c r="E269" s="42"/>
      <c r="F269" s="220" t="s">
        <v>448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140</v>
      </c>
      <c r="AU269" s="19" t="s">
        <v>82</v>
      </c>
    </row>
    <row r="270" s="2" customFormat="1">
      <c r="A270" s="40"/>
      <c r="B270" s="41"/>
      <c r="C270" s="42"/>
      <c r="D270" s="224" t="s">
        <v>141</v>
      </c>
      <c r="E270" s="42"/>
      <c r="F270" s="225" t="s">
        <v>449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141</v>
      </c>
      <c r="AU270" s="19" t="s">
        <v>82</v>
      </c>
    </row>
    <row r="271" s="13" customFormat="1">
      <c r="A271" s="13"/>
      <c r="B271" s="226"/>
      <c r="C271" s="227"/>
      <c r="D271" s="219" t="s">
        <v>147</v>
      </c>
      <c r="E271" s="228" t="s">
        <v>19</v>
      </c>
      <c r="F271" s="229" t="s">
        <v>450</v>
      </c>
      <c r="G271" s="227"/>
      <c r="H271" s="230">
        <v>9.0500000000000007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147</v>
      </c>
      <c r="AU271" s="236" t="s">
        <v>82</v>
      </c>
      <c r="AV271" s="13" t="s">
        <v>82</v>
      </c>
      <c r="AW271" s="13" t="s">
        <v>33</v>
      </c>
      <c r="AX271" s="13" t="s">
        <v>80</v>
      </c>
      <c r="AY271" s="236" t="s">
        <v>130</v>
      </c>
    </row>
    <row r="272" s="2" customFormat="1" ht="16.5" customHeight="1">
      <c r="A272" s="40"/>
      <c r="B272" s="41"/>
      <c r="C272" s="206" t="s">
        <v>451</v>
      </c>
      <c r="D272" s="206" t="s">
        <v>133</v>
      </c>
      <c r="E272" s="207" t="s">
        <v>452</v>
      </c>
      <c r="F272" s="208" t="s">
        <v>453</v>
      </c>
      <c r="G272" s="209" t="s">
        <v>302</v>
      </c>
      <c r="H272" s="210">
        <v>28.050000000000001</v>
      </c>
      <c r="I272" s="211"/>
      <c r="J272" s="212">
        <f>ROUND(I272*H272,2)</f>
        <v>0</v>
      </c>
      <c r="K272" s="208" t="s">
        <v>137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0.00012040709999999999</v>
      </c>
      <c r="R272" s="215">
        <f>Q272*H272</f>
        <v>0.0033774191549999998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157</v>
      </c>
      <c r="AT272" s="217" t="s">
        <v>133</v>
      </c>
      <c r="AU272" s="217" t="s">
        <v>82</v>
      </c>
      <c r="AY272" s="19" t="s">
        <v>130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157</v>
      </c>
      <c r="BM272" s="217" t="s">
        <v>454</v>
      </c>
    </row>
    <row r="273" s="2" customFormat="1">
      <c r="A273" s="40"/>
      <c r="B273" s="41"/>
      <c r="C273" s="42"/>
      <c r="D273" s="219" t="s">
        <v>140</v>
      </c>
      <c r="E273" s="42"/>
      <c r="F273" s="220" t="s">
        <v>455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140</v>
      </c>
      <c r="AU273" s="19" t="s">
        <v>82</v>
      </c>
    </row>
    <row r="274" s="2" customFormat="1">
      <c r="A274" s="40"/>
      <c r="B274" s="41"/>
      <c r="C274" s="42"/>
      <c r="D274" s="224" t="s">
        <v>141</v>
      </c>
      <c r="E274" s="42"/>
      <c r="F274" s="225" t="s">
        <v>456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141</v>
      </c>
      <c r="AU274" s="19" t="s">
        <v>82</v>
      </c>
    </row>
    <row r="275" s="13" customFormat="1">
      <c r="A275" s="13"/>
      <c r="B275" s="226"/>
      <c r="C275" s="227"/>
      <c r="D275" s="219" t="s">
        <v>147</v>
      </c>
      <c r="E275" s="228" t="s">
        <v>19</v>
      </c>
      <c r="F275" s="229" t="s">
        <v>457</v>
      </c>
      <c r="G275" s="227"/>
      <c r="H275" s="230">
        <v>28.050000000000001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147</v>
      </c>
      <c r="AU275" s="236" t="s">
        <v>82</v>
      </c>
      <c r="AV275" s="13" t="s">
        <v>82</v>
      </c>
      <c r="AW275" s="13" t="s">
        <v>33</v>
      </c>
      <c r="AX275" s="13" t="s">
        <v>80</v>
      </c>
      <c r="AY275" s="236" t="s">
        <v>130</v>
      </c>
    </row>
    <row r="276" s="2" customFormat="1" ht="16.5" customHeight="1">
      <c r="A276" s="40"/>
      <c r="B276" s="41"/>
      <c r="C276" s="206" t="s">
        <v>458</v>
      </c>
      <c r="D276" s="206" t="s">
        <v>133</v>
      </c>
      <c r="E276" s="207" t="s">
        <v>459</v>
      </c>
      <c r="F276" s="208" t="s">
        <v>460</v>
      </c>
      <c r="G276" s="209" t="s">
        <v>302</v>
      </c>
      <c r="H276" s="210">
        <v>45</v>
      </c>
      <c r="I276" s="211"/>
      <c r="J276" s="212">
        <f>ROUND(I276*H276,2)</f>
        <v>0</v>
      </c>
      <c r="K276" s="208" t="s">
        <v>137</v>
      </c>
      <c r="L276" s="46"/>
      <c r="M276" s="213" t="s">
        <v>19</v>
      </c>
      <c r="N276" s="214" t="s">
        <v>43</v>
      </c>
      <c r="O276" s="86"/>
      <c r="P276" s="215">
        <f>O276*H276</f>
        <v>0</v>
      </c>
      <c r="Q276" s="215">
        <v>0.00012799999999999999</v>
      </c>
      <c r="R276" s="215">
        <f>Q276*H276</f>
        <v>0.0057599999999999995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157</v>
      </c>
      <c r="AT276" s="217" t="s">
        <v>133</v>
      </c>
      <c r="AU276" s="217" t="s">
        <v>82</v>
      </c>
      <c r="AY276" s="19" t="s">
        <v>130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80</v>
      </c>
      <c r="BK276" s="218">
        <f>ROUND(I276*H276,2)</f>
        <v>0</v>
      </c>
      <c r="BL276" s="19" t="s">
        <v>157</v>
      </c>
      <c r="BM276" s="217" t="s">
        <v>461</v>
      </c>
    </row>
    <row r="277" s="2" customFormat="1">
      <c r="A277" s="40"/>
      <c r="B277" s="41"/>
      <c r="C277" s="42"/>
      <c r="D277" s="219" t="s">
        <v>140</v>
      </c>
      <c r="E277" s="42"/>
      <c r="F277" s="220" t="s">
        <v>462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140</v>
      </c>
      <c r="AU277" s="19" t="s">
        <v>82</v>
      </c>
    </row>
    <row r="278" s="2" customFormat="1">
      <c r="A278" s="40"/>
      <c r="B278" s="41"/>
      <c r="C278" s="42"/>
      <c r="D278" s="224" t="s">
        <v>141</v>
      </c>
      <c r="E278" s="42"/>
      <c r="F278" s="225" t="s">
        <v>463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141</v>
      </c>
      <c r="AU278" s="19" t="s">
        <v>82</v>
      </c>
    </row>
    <row r="279" s="13" customFormat="1">
      <c r="A279" s="13"/>
      <c r="B279" s="226"/>
      <c r="C279" s="227"/>
      <c r="D279" s="219" t="s">
        <v>147</v>
      </c>
      <c r="E279" s="228" t="s">
        <v>19</v>
      </c>
      <c r="F279" s="229" t="s">
        <v>464</v>
      </c>
      <c r="G279" s="227"/>
      <c r="H279" s="230">
        <v>45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147</v>
      </c>
      <c r="AU279" s="236" t="s">
        <v>82</v>
      </c>
      <c r="AV279" s="13" t="s">
        <v>82</v>
      </c>
      <c r="AW279" s="13" t="s">
        <v>33</v>
      </c>
      <c r="AX279" s="13" t="s">
        <v>80</v>
      </c>
      <c r="AY279" s="236" t="s">
        <v>130</v>
      </c>
    </row>
    <row r="280" s="12" customFormat="1" ht="22.8" customHeight="1">
      <c r="A280" s="12"/>
      <c r="B280" s="190"/>
      <c r="C280" s="191"/>
      <c r="D280" s="192" t="s">
        <v>71</v>
      </c>
      <c r="E280" s="204" t="s">
        <v>157</v>
      </c>
      <c r="F280" s="204" t="s">
        <v>465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SUM(P281:P320)</f>
        <v>0</v>
      </c>
      <c r="Q280" s="198"/>
      <c r="R280" s="199">
        <f>SUM(R281:R320)</f>
        <v>64.894465899159982</v>
      </c>
      <c r="S280" s="198"/>
      <c r="T280" s="200">
        <f>SUM(T281:T320)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80</v>
      </c>
      <c r="AT280" s="202" t="s">
        <v>71</v>
      </c>
      <c r="AU280" s="202" t="s">
        <v>80</v>
      </c>
      <c r="AY280" s="201" t="s">
        <v>130</v>
      </c>
      <c r="BK280" s="203">
        <f>SUM(BK281:BK320)</f>
        <v>0</v>
      </c>
    </row>
    <row r="281" s="2" customFormat="1" ht="16.5" customHeight="1">
      <c r="A281" s="40"/>
      <c r="B281" s="41"/>
      <c r="C281" s="206" t="s">
        <v>466</v>
      </c>
      <c r="D281" s="206" t="s">
        <v>133</v>
      </c>
      <c r="E281" s="207" t="s">
        <v>467</v>
      </c>
      <c r="F281" s="208" t="s">
        <v>468</v>
      </c>
      <c r="G281" s="209" t="s">
        <v>169</v>
      </c>
      <c r="H281" s="210">
        <v>6</v>
      </c>
      <c r="I281" s="211"/>
      <c r="J281" s="212">
        <f>ROUND(I281*H281,2)</f>
        <v>0</v>
      </c>
      <c r="K281" s="208" t="s">
        <v>137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0.087721999999999994</v>
      </c>
      <c r="R281" s="215">
        <f>Q281*H281</f>
        <v>0.52633200000000002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157</v>
      </c>
      <c r="AT281" s="217" t="s">
        <v>133</v>
      </c>
      <c r="AU281" s="217" t="s">
        <v>82</v>
      </c>
      <c r="AY281" s="19" t="s">
        <v>130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157</v>
      </c>
      <c r="BM281" s="217" t="s">
        <v>469</v>
      </c>
    </row>
    <row r="282" s="2" customFormat="1">
      <c r="A282" s="40"/>
      <c r="B282" s="41"/>
      <c r="C282" s="42"/>
      <c r="D282" s="219" t="s">
        <v>140</v>
      </c>
      <c r="E282" s="42"/>
      <c r="F282" s="220" t="s">
        <v>470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140</v>
      </c>
      <c r="AU282" s="19" t="s">
        <v>82</v>
      </c>
    </row>
    <row r="283" s="2" customFormat="1">
      <c r="A283" s="40"/>
      <c r="B283" s="41"/>
      <c r="C283" s="42"/>
      <c r="D283" s="224" t="s">
        <v>141</v>
      </c>
      <c r="E283" s="42"/>
      <c r="F283" s="225" t="s">
        <v>471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141</v>
      </c>
      <c r="AU283" s="19" t="s">
        <v>82</v>
      </c>
    </row>
    <row r="284" s="2" customFormat="1" ht="16.5" customHeight="1">
      <c r="A284" s="40"/>
      <c r="B284" s="41"/>
      <c r="C284" s="258" t="s">
        <v>472</v>
      </c>
      <c r="D284" s="258" t="s">
        <v>166</v>
      </c>
      <c r="E284" s="259" t="s">
        <v>473</v>
      </c>
      <c r="F284" s="260" t="s">
        <v>474</v>
      </c>
      <c r="G284" s="261" t="s">
        <v>169</v>
      </c>
      <c r="H284" s="262">
        <v>6</v>
      </c>
      <c r="I284" s="263"/>
      <c r="J284" s="264">
        <f>ROUND(I284*H284,2)</f>
        <v>0</v>
      </c>
      <c r="K284" s="260" t="s">
        <v>137</v>
      </c>
      <c r="L284" s="265"/>
      <c r="M284" s="266" t="s">
        <v>19</v>
      </c>
      <c r="N284" s="267" t="s">
        <v>43</v>
      </c>
      <c r="O284" s="86"/>
      <c r="P284" s="215">
        <f>O284*H284</f>
        <v>0</v>
      </c>
      <c r="Q284" s="215">
        <v>0.81399999999999995</v>
      </c>
      <c r="R284" s="215">
        <f>Q284*H284</f>
        <v>4.8839999999999995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249</v>
      </c>
      <c r="AT284" s="217" t="s">
        <v>166</v>
      </c>
      <c r="AU284" s="217" t="s">
        <v>82</v>
      </c>
      <c r="AY284" s="19" t="s">
        <v>130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157</v>
      </c>
      <c r="BM284" s="217" t="s">
        <v>475</v>
      </c>
    </row>
    <row r="285" s="2" customFormat="1">
      <c r="A285" s="40"/>
      <c r="B285" s="41"/>
      <c r="C285" s="42"/>
      <c r="D285" s="219" t="s">
        <v>140</v>
      </c>
      <c r="E285" s="42"/>
      <c r="F285" s="220" t="s">
        <v>474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82</v>
      </c>
    </row>
    <row r="286" s="2" customFormat="1" ht="16.5" customHeight="1">
      <c r="A286" s="40"/>
      <c r="B286" s="41"/>
      <c r="C286" s="206" t="s">
        <v>476</v>
      </c>
      <c r="D286" s="206" t="s">
        <v>133</v>
      </c>
      <c r="E286" s="207" t="s">
        <v>477</v>
      </c>
      <c r="F286" s="208" t="s">
        <v>478</v>
      </c>
      <c r="G286" s="209" t="s">
        <v>169</v>
      </c>
      <c r="H286" s="210">
        <v>11</v>
      </c>
      <c r="I286" s="211"/>
      <c r="J286" s="212">
        <f>ROUND(I286*H286,2)</f>
        <v>0</v>
      </c>
      <c r="K286" s="208" t="s">
        <v>137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0.186364</v>
      </c>
      <c r="R286" s="215">
        <f>Q286*H286</f>
        <v>2.0500039999999999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157</v>
      </c>
      <c r="AT286" s="217" t="s">
        <v>133</v>
      </c>
      <c r="AU286" s="217" t="s">
        <v>82</v>
      </c>
      <c r="AY286" s="19" t="s">
        <v>130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157</v>
      </c>
      <c r="BM286" s="217" t="s">
        <v>479</v>
      </c>
    </row>
    <row r="287" s="2" customFormat="1">
      <c r="A287" s="40"/>
      <c r="B287" s="41"/>
      <c r="C287" s="42"/>
      <c r="D287" s="219" t="s">
        <v>140</v>
      </c>
      <c r="E287" s="42"/>
      <c r="F287" s="220" t="s">
        <v>480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140</v>
      </c>
      <c r="AU287" s="19" t="s">
        <v>82</v>
      </c>
    </row>
    <row r="288" s="2" customFormat="1">
      <c r="A288" s="40"/>
      <c r="B288" s="41"/>
      <c r="C288" s="42"/>
      <c r="D288" s="224" t="s">
        <v>141</v>
      </c>
      <c r="E288" s="42"/>
      <c r="F288" s="225" t="s">
        <v>481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141</v>
      </c>
      <c r="AU288" s="19" t="s">
        <v>82</v>
      </c>
    </row>
    <row r="289" s="2" customFormat="1" ht="16.5" customHeight="1">
      <c r="A289" s="40"/>
      <c r="B289" s="41"/>
      <c r="C289" s="258" t="s">
        <v>92</v>
      </c>
      <c r="D289" s="258" t="s">
        <v>166</v>
      </c>
      <c r="E289" s="259" t="s">
        <v>482</v>
      </c>
      <c r="F289" s="260" t="s">
        <v>483</v>
      </c>
      <c r="G289" s="261" t="s">
        <v>302</v>
      </c>
      <c r="H289" s="262">
        <v>83.599999999999994</v>
      </c>
      <c r="I289" s="263"/>
      <c r="J289" s="264">
        <f>ROUND(I289*H289,2)</f>
        <v>0</v>
      </c>
      <c r="K289" s="260" t="s">
        <v>137</v>
      </c>
      <c r="L289" s="265"/>
      <c r="M289" s="266" t="s">
        <v>19</v>
      </c>
      <c r="N289" s="267" t="s">
        <v>43</v>
      </c>
      <c r="O289" s="86"/>
      <c r="P289" s="215">
        <f>O289*H289</f>
        <v>0</v>
      </c>
      <c r="Q289" s="215">
        <v>0.41299999999999998</v>
      </c>
      <c r="R289" s="215">
        <f>Q289*H289</f>
        <v>34.526799999999994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249</v>
      </c>
      <c r="AT289" s="217" t="s">
        <v>166</v>
      </c>
      <c r="AU289" s="217" t="s">
        <v>82</v>
      </c>
      <c r="AY289" s="19" t="s">
        <v>130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157</v>
      </c>
      <c r="BM289" s="217" t="s">
        <v>484</v>
      </c>
    </row>
    <row r="290" s="2" customFormat="1">
      <c r="A290" s="40"/>
      <c r="B290" s="41"/>
      <c r="C290" s="42"/>
      <c r="D290" s="219" t="s">
        <v>140</v>
      </c>
      <c r="E290" s="42"/>
      <c r="F290" s="220" t="s">
        <v>483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140</v>
      </c>
      <c r="AU290" s="19" t="s">
        <v>82</v>
      </c>
    </row>
    <row r="291" s="13" customFormat="1">
      <c r="A291" s="13"/>
      <c r="B291" s="226"/>
      <c r="C291" s="227"/>
      <c r="D291" s="219" t="s">
        <v>147</v>
      </c>
      <c r="E291" s="228" t="s">
        <v>19</v>
      </c>
      <c r="F291" s="229" t="s">
        <v>485</v>
      </c>
      <c r="G291" s="227"/>
      <c r="H291" s="230">
        <v>83.599999999999994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147</v>
      </c>
      <c r="AU291" s="236" t="s">
        <v>82</v>
      </c>
      <c r="AV291" s="13" t="s">
        <v>82</v>
      </c>
      <c r="AW291" s="13" t="s">
        <v>33</v>
      </c>
      <c r="AX291" s="13" t="s">
        <v>80</v>
      </c>
      <c r="AY291" s="236" t="s">
        <v>130</v>
      </c>
    </row>
    <row r="292" s="2" customFormat="1" ht="21.75" customHeight="1">
      <c r="A292" s="40"/>
      <c r="B292" s="41"/>
      <c r="C292" s="206" t="s">
        <v>486</v>
      </c>
      <c r="D292" s="206" t="s">
        <v>133</v>
      </c>
      <c r="E292" s="207" t="s">
        <v>487</v>
      </c>
      <c r="F292" s="208" t="s">
        <v>488</v>
      </c>
      <c r="G292" s="209" t="s">
        <v>302</v>
      </c>
      <c r="H292" s="210">
        <v>88.719999999999999</v>
      </c>
      <c r="I292" s="211"/>
      <c r="J292" s="212">
        <f>ROUND(I292*H292,2)</f>
        <v>0</v>
      </c>
      <c r="K292" s="208" t="s">
        <v>137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0.026252000000000001</v>
      </c>
      <c r="R292" s="215">
        <f>Q292*H292</f>
        <v>2.3290774400000003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157</v>
      </c>
      <c r="AT292" s="217" t="s">
        <v>133</v>
      </c>
      <c r="AU292" s="217" t="s">
        <v>82</v>
      </c>
      <c r="AY292" s="19" t="s">
        <v>130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157</v>
      </c>
      <c r="BM292" s="217" t="s">
        <v>489</v>
      </c>
    </row>
    <row r="293" s="2" customFormat="1">
      <c r="A293" s="40"/>
      <c r="B293" s="41"/>
      <c r="C293" s="42"/>
      <c r="D293" s="219" t="s">
        <v>140</v>
      </c>
      <c r="E293" s="42"/>
      <c r="F293" s="220" t="s">
        <v>490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82</v>
      </c>
    </row>
    <row r="294" s="2" customFormat="1">
      <c r="A294" s="40"/>
      <c r="B294" s="41"/>
      <c r="C294" s="42"/>
      <c r="D294" s="224" t="s">
        <v>141</v>
      </c>
      <c r="E294" s="42"/>
      <c r="F294" s="225" t="s">
        <v>491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141</v>
      </c>
      <c r="AU294" s="19" t="s">
        <v>82</v>
      </c>
    </row>
    <row r="295" s="13" customFormat="1">
      <c r="A295" s="13"/>
      <c r="B295" s="226"/>
      <c r="C295" s="227"/>
      <c r="D295" s="219" t="s">
        <v>147</v>
      </c>
      <c r="E295" s="228" t="s">
        <v>19</v>
      </c>
      <c r="F295" s="229" t="s">
        <v>492</v>
      </c>
      <c r="G295" s="227"/>
      <c r="H295" s="230">
        <v>45.719999999999999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147</v>
      </c>
      <c r="AU295" s="236" t="s">
        <v>82</v>
      </c>
      <c r="AV295" s="13" t="s">
        <v>82</v>
      </c>
      <c r="AW295" s="13" t="s">
        <v>33</v>
      </c>
      <c r="AX295" s="13" t="s">
        <v>72</v>
      </c>
      <c r="AY295" s="236" t="s">
        <v>130</v>
      </c>
    </row>
    <row r="296" s="13" customFormat="1">
      <c r="A296" s="13"/>
      <c r="B296" s="226"/>
      <c r="C296" s="227"/>
      <c r="D296" s="219" t="s">
        <v>147</v>
      </c>
      <c r="E296" s="228" t="s">
        <v>19</v>
      </c>
      <c r="F296" s="229" t="s">
        <v>493</v>
      </c>
      <c r="G296" s="227"/>
      <c r="H296" s="230">
        <v>43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147</v>
      </c>
      <c r="AU296" s="236" t="s">
        <v>82</v>
      </c>
      <c r="AV296" s="13" t="s">
        <v>82</v>
      </c>
      <c r="AW296" s="13" t="s">
        <v>33</v>
      </c>
      <c r="AX296" s="13" t="s">
        <v>72</v>
      </c>
      <c r="AY296" s="236" t="s">
        <v>130</v>
      </c>
    </row>
    <row r="297" s="15" customFormat="1">
      <c r="A297" s="15"/>
      <c r="B297" s="247"/>
      <c r="C297" s="248"/>
      <c r="D297" s="219" t="s">
        <v>147</v>
      </c>
      <c r="E297" s="249" t="s">
        <v>19</v>
      </c>
      <c r="F297" s="250" t="s">
        <v>165</v>
      </c>
      <c r="G297" s="248"/>
      <c r="H297" s="251">
        <v>88.719999999999999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7" t="s">
        <v>147</v>
      </c>
      <c r="AU297" s="257" t="s">
        <v>82</v>
      </c>
      <c r="AV297" s="15" t="s">
        <v>157</v>
      </c>
      <c r="AW297" s="15" t="s">
        <v>4</v>
      </c>
      <c r="AX297" s="15" t="s">
        <v>80</v>
      </c>
      <c r="AY297" s="257" t="s">
        <v>130</v>
      </c>
    </row>
    <row r="298" s="2" customFormat="1" ht="21.75" customHeight="1">
      <c r="A298" s="40"/>
      <c r="B298" s="41"/>
      <c r="C298" s="206" t="s">
        <v>494</v>
      </c>
      <c r="D298" s="206" t="s">
        <v>133</v>
      </c>
      <c r="E298" s="207" t="s">
        <v>495</v>
      </c>
      <c r="F298" s="208" t="s">
        <v>496</v>
      </c>
      <c r="G298" s="209" t="s">
        <v>302</v>
      </c>
      <c r="H298" s="210">
        <v>60.039999999999999</v>
      </c>
      <c r="I298" s="211"/>
      <c r="J298" s="212">
        <f>ROUND(I298*H298,2)</f>
        <v>0</v>
      </c>
      <c r="K298" s="208" t="s">
        <v>137</v>
      </c>
      <c r="L298" s="46"/>
      <c r="M298" s="213" t="s">
        <v>19</v>
      </c>
      <c r="N298" s="214" t="s">
        <v>43</v>
      </c>
      <c r="O298" s="86"/>
      <c r="P298" s="215">
        <f>O298*H298</f>
        <v>0</v>
      </c>
      <c r="Q298" s="215">
        <v>0.036554000000000003</v>
      </c>
      <c r="R298" s="215">
        <f>Q298*H298</f>
        <v>2.1947021600000003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157</v>
      </c>
      <c r="AT298" s="217" t="s">
        <v>133</v>
      </c>
      <c r="AU298" s="217" t="s">
        <v>82</v>
      </c>
      <c r="AY298" s="19" t="s">
        <v>130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157</v>
      </c>
      <c r="BM298" s="217" t="s">
        <v>497</v>
      </c>
    </row>
    <row r="299" s="2" customFormat="1">
      <c r="A299" s="40"/>
      <c r="B299" s="41"/>
      <c r="C299" s="42"/>
      <c r="D299" s="219" t="s">
        <v>140</v>
      </c>
      <c r="E299" s="42"/>
      <c r="F299" s="220" t="s">
        <v>498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140</v>
      </c>
      <c r="AU299" s="19" t="s">
        <v>82</v>
      </c>
    </row>
    <row r="300" s="2" customFormat="1">
      <c r="A300" s="40"/>
      <c r="B300" s="41"/>
      <c r="C300" s="42"/>
      <c r="D300" s="224" t="s">
        <v>141</v>
      </c>
      <c r="E300" s="42"/>
      <c r="F300" s="225" t="s">
        <v>499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141</v>
      </c>
      <c r="AU300" s="19" t="s">
        <v>82</v>
      </c>
    </row>
    <row r="301" s="13" customFormat="1">
      <c r="A301" s="13"/>
      <c r="B301" s="226"/>
      <c r="C301" s="227"/>
      <c r="D301" s="219" t="s">
        <v>147</v>
      </c>
      <c r="E301" s="228" t="s">
        <v>19</v>
      </c>
      <c r="F301" s="229" t="s">
        <v>492</v>
      </c>
      <c r="G301" s="227"/>
      <c r="H301" s="230">
        <v>45.719999999999999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147</v>
      </c>
      <c r="AU301" s="236" t="s">
        <v>82</v>
      </c>
      <c r="AV301" s="13" t="s">
        <v>82</v>
      </c>
      <c r="AW301" s="13" t="s">
        <v>33</v>
      </c>
      <c r="AX301" s="13" t="s">
        <v>72</v>
      </c>
      <c r="AY301" s="236" t="s">
        <v>130</v>
      </c>
    </row>
    <row r="302" s="13" customFormat="1">
      <c r="A302" s="13"/>
      <c r="B302" s="226"/>
      <c r="C302" s="227"/>
      <c r="D302" s="219" t="s">
        <v>147</v>
      </c>
      <c r="E302" s="228" t="s">
        <v>19</v>
      </c>
      <c r="F302" s="229" t="s">
        <v>342</v>
      </c>
      <c r="G302" s="227"/>
      <c r="H302" s="230">
        <v>14.32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147</v>
      </c>
      <c r="AU302" s="236" t="s">
        <v>82</v>
      </c>
      <c r="AV302" s="13" t="s">
        <v>82</v>
      </c>
      <c r="AW302" s="13" t="s">
        <v>33</v>
      </c>
      <c r="AX302" s="13" t="s">
        <v>72</v>
      </c>
      <c r="AY302" s="236" t="s">
        <v>130</v>
      </c>
    </row>
    <row r="303" s="15" customFormat="1">
      <c r="A303" s="15"/>
      <c r="B303" s="247"/>
      <c r="C303" s="248"/>
      <c r="D303" s="219" t="s">
        <v>147</v>
      </c>
      <c r="E303" s="249" t="s">
        <v>19</v>
      </c>
      <c r="F303" s="250" t="s">
        <v>165</v>
      </c>
      <c r="G303" s="248"/>
      <c r="H303" s="251">
        <v>60.039999999999999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147</v>
      </c>
      <c r="AU303" s="257" t="s">
        <v>82</v>
      </c>
      <c r="AV303" s="15" t="s">
        <v>157</v>
      </c>
      <c r="AW303" s="15" t="s">
        <v>4</v>
      </c>
      <c r="AX303" s="15" t="s">
        <v>80</v>
      </c>
      <c r="AY303" s="257" t="s">
        <v>130</v>
      </c>
    </row>
    <row r="304" s="2" customFormat="1" ht="16.5" customHeight="1">
      <c r="A304" s="40"/>
      <c r="B304" s="41"/>
      <c r="C304" s="206" t="s">
        <v>500</v>
      </c>
      <c r="D304" s="206" t="s">
        <v>133</v>
      </c>
      <c r="E304" s="207" t="s">
        <v>501</v>
      </c>
      <c r="F304" s="208" t="s">
        <v>502</v>
      </c>
      <c r="G304" s="209" t="s">
        <v>207</v>
      </c>
      <c r="H304" s="210">
        <v>6.9729999999999999</v>
      </c>
      <c r="I304" s="211"/>
      <c r="J304" s="212">
        <f>ROUND(I304*H304,2)</f>
        <v>0</v>
      </c>
      <c r="K304" s="208" t="s">
        <v>137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2.5019749999999998</v>
      </c>
      <c r="R304" s="215">
        <f>Q304*H304</f>
        <v>17.446271674999998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157</v>
      </c>
      <c r="AT304" s="217" t="s">
        <v>133</v>
      </c>
      <c r="AU304" s="217" t="s">
        <v>82</v>
      </c>
      <c r="AY304" s="19" t="s">
        <v>130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157</v>
      </c>
      <c r="BM304" s="217" t="s">
        <v>503</v>
      </c>
    </row>
    <row r="305" s="2" customFormat="1">
      <c r="A305" s="40"/>
      <c r="B305" s="41"/>
      <c r="C305" s="42"/>
      <c r="D305" s="219" t="s">
        <v>140</v>
      </c>
      <c r="E305" s="42"/>
      <c r="F305" s="220" t="s">
        <v>504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140</v>
      </c>
      <c r="AU305" s="19" t="s">
        <v>82</v>
      </c>
    </row>
    <row r="306" s="2" customFormat="1">
      <c r="A306" s="40"/>
      <c r="B306" s="41"/>
      <c r="C306" s="42"/>
      <c r="D306" s="224" t="s">
        <v>141</v>
      </c>
      <c r="E306" s="42"/>
      <c r="F306" s="225" t="s">
        <v>505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141</v>
      </c>
      <c r="AU306" s="19" t="s">
        <v>82</v>
      </c>
    </row>
    <row r="307" s="13" customFormat="1">
      <c r="A307" s="13"/>
      <c r="B307" s="226"/>
      <c r="C307" s="227"/>
      <c r="D307" s="219" t="s">
        <v>147</v>
      </c>
      <c r="E307" s="228" t="s">
        <v>19</v>
      </c>
      <c r="F307" s="229" t="s">
        <v>506</v>
      </c>
      <c r="G307" s="227"/>
      <c r="H307" s="230">
        <v>5.9349999999999996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147</v>
      </c>
      <c r="AU307" s="236" t="s">
        <v>82</v>
      </c>
      <c r="AV307" s="13" t="s">
        <v>82</v>
      </c>
      <c r="AW307" s="13" t="s">
        <v>33</v>
      </c>
      <c r="AX307" s="13" t="s">
        <v>72</v>
      </c>
      <c r="AY307" s="236" t="s">
        <v>130</v>
      </c>
    </row>
    <row r="308" s="13" customFormat="1">
      <c r="A308" s="13"/>
      <c r="B308" s="226"/>
      <c r="C308" s="227"/>
      <c r="D308" s="219" t="s">
        <v>147</v>
      </c>
      <c r="E308" s="228" t="s">
        <v>19</v>
      </c>
      <c r="F308" s="229" t="s">
        <v>507</v>
      </c>
      <c r="G308" s="227"/>
      <c r="H308" s="230">
        <v>1.038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147</v>
      </c>
      <c r="AU308" s="236" t="s">
        <v>82</v>
      </c>
      <c r="AV308" s="13" t="s">
        <v>82</v>
      </c>
      <c r="AW308" s="13" t="s">
        <v>33</v>
      </c>
      <c r="AX308" s="13" t="s">
        <v>72</v>
      </c>
      <c r="AY308" s="236" t="s">
        <v>130</v>
      </c>
    </row>
    <row r="309" s="15" customFormat="1">
      <c r="A309" s="15"/>
      <c r="B309" s="247"/>
      <c r="C309" s="248"/>
      <c r="D309" s="219" t="s">
        <v>147</v>
      </c>
      <c r="E309" s="249" t="s">
        <v>19</v>
      </c>
      <c r="F309" s="250" t="s">
        <v>165</v>
      </c>
      <c r="G309" s="248"/>
      <c r="H309" s="251">
        <v>6.9729999999999999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147</v>
      </c>
      <c r="AU309" s="257" t="s">
        <v>82</v>
      </c>
      <c r="AV309" s="15" t="s">
        <v>157</v>
      </c>
      <c r="AW309" s="15" t="s">
        <v>4</v>
      </c>
      <c r="AX309" s="15" t="s">
        <v>80</v>
      </c>
      <c r="AY309" s="257" t="s">
        <v>130</v>
      </c>
    </row>
    <row r="310" s="2" customFormat="1" ht="16.5" customHeight="1">
      <c r="A310" s="40"/>
      <c r="B310" s="41"/>
      <c r="C310" s="206" t="s">
        <v>508</v>
      </c>
      <c r="D310" s="206" t="s">
        <v>133</v>
      </c>
      <c r="E310" s="207" t="s">
        <v>509</v>
      </c>
      <c r="F310" s="208" t="s">
        <v>510</v>
      </c>
      <c r="G310" s="209" t="s">
        <v>199</v>
      </c>
      <c r="H310" s="210">
        <v>5.0119999999999996</v>
      </c>
      <c r="I310" s="211"/>
      <c r="J310" s="212">
        <f>ROUND(I310*H310,2)</f>
        <v>0</v>
      </c>
      <c r="K310" s="208" t="s">
        <v>137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0.0111725</v>
      </c>
      <c r="R310" s="215">
        <f>Q310*H310</f>
        <v>0.055996569999999996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157</v>
      </c>
      <c r="AT310" s="217" t="s">
        <v>133</v>
      </c>
      <c r="AU310" s="217" t="s">
        <v>82</v>
      </c>
      <c r="AY310" s="19" t="s">
        <v>130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157</v>
      </c>
      <c r="BM310" s="217" t="s">
        <v>511</v>
      </c>
    </row>
    <row r="311" s="2" customFormat="1">
      <c r="A311" s="40"/>
      <c r="B311" s="41"/>
      <c r="C311" s="42"/>
      <c r="D311" s="219" t="s">
        <v>140</v>
      </c>
      <c r="E311" s="42"/>
      <c r="F311" s="220" t="s">
        <v>512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140</v>
      </c>
      <c r="AU311" s="19" t="s">
        <v>82</v>
      </c>
    </row>
    <row r="312" s="2" customFormat="1">
      <c r="A312" s="40"/>
      <c r="B312" s="41"/>
      <c r="C312" s="42"/>
      <c r="D312" s="224" t="s">
        <v>141</v>
      </c>
      <c r="E312" s="42"/>
      <c r="F312" s="225" t="s">
        <v>513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141</v>
      </c>
      <c r="AU312" s="19" t="s">
        <v>82</v>
      </c>
    </row>
    <row r="313" s="13" customFormat="1">
      <c r="A313" s="13"/>
      <c r="B313" s="226"/>
      <c r="C313" s="227"/>
      <c r="D313" s="219" t="s">
        <v>147</v>
      </c>
      <c r="E313" s="228" t="s">
        <v>19</v>
      </c>
      <c r="F313" s="229" t="s">
        <v>514</v>
      </c>
      <c r="G313" s="227"/>
      <c r="H313" s="230">
        <v>5.0119999999999996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147</v>
      </c>
      <c r="AU313" s="236" t="s">
        <v>82</v>
      </c>
      <c r="AV313" s="13" t="s">
        <v>82</v>
      </c>
      <c r="AW313" s="13" t="s">
        <v>33</v>
      </c>
      <c r="AX313" s="13" t="s">
        <v>80</v>
      </c>
      <c r="AY313" s="236" t="s">
        <v>130</v>
      </c>
    </row>
    <row r="314" s="2" customFormat="1" ht="16.5" customHeight="1">
      <c r="A314" s="40"/>
      <c r="B314" s="41"/>
      <c r="C314" s="206" t="s">
        <v>515</v>
      </c>
      <c r="D314" s="206" t="s">
        <v>133</v>
      </c>
      <c r="E314" s="207" t="s">
        <v>516</v>
      </c>
      <c r="F314" s="208" t="s">
        <v>517</v>
      </c>
      <c r="G314" s="209" t="s">
        <v>199</v>
      </c>
      <c r="H314" s="210">
        <v>5.0119999999999996</v>
      </c>
      <c r="I314" s="211"/>
      <c r="J314" s="212">
        <f>ROUND(I314*H314,2)</f>
        <v>0</v>
      </c>
      <c r="K314" s="208" t="s">
        <v>137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157</v>
      </c>
      <c r="AT314" s="217" t="s">
        <v>133</v>
      </c>
      <c r="AU314" s="217" t="s">
        <v>82</v>
      </c>
      <c r="AY314" s="19" t="s">
        <v>130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157</v>
      </c>
      <c r="BM314" s="217" t="s">
        <v>518</v>
      </c>
    </row>
    <row r="315" s="2" customFormat="1">
      <c r="A315" s="40"/>
      <c r="B315" s="41"/>
      <c r="C315" s="42"/>
      <c r="D315" s="219" t="s">
        <v>140</v>
      </c>
      <c r="E315" s="42"/>
      <c r="F315" s="220" t="s">
        <v>519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140</v>
      </c>
      <c r="AU315" s="19" t="s">
        <v>82</v>
      </c>
    </row>
    <row r="316" s="2" customFormat="1">
      <c r="A316" s="40"/>
      <c r="B316" s="41"/>
      <c r="C316" s="42"/>
      <c r="D316" s="224" t="s">
        <v>141</v>
      </c>
      <c r="E316" s="42"/>
      <c r="F316" s="225" t="s">
        <v>520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141</v>
      </c>
      <c r="AU316" s="19" t="s">
        <v>82</v>
      </c>
    </row>
    <row r="317" s="2" customFormat="1" ht="16.5" customHeight="1">
      <c r="A317" s="40"/>
      <c r="B317" s="41"/>
      <c r="C317" s="206" t="s">
        <v>521</v>
      </c>
      <c r="D317" s="206" t="s">
        <v>133</v>
      </c>
      <c r="E317" s="207" t="s">
        <v>522</v>
      </c>
      <c r="F317" s="208" t="s">
        <v>523</v>
      </c>
      <c r="G317" s="209" t="s">
        <v>229</v>
      </c>
      <c r="H317" s="210">
        <v>0.83699999999999997</v>
      </c>
      <c r="I317" s="211"/>
      <c r="J317" s="212">
        <f>ROUND(I317*H317,2)</f>
        <v>0</v>
      </c>
      <c r="K317" s="208" t="s">
        <v>137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1.0529056800000001</v>
      </c>
      <c r="R317" s="215">
        <f>Q317*H317</f>
        <v>0.88128205416000005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157</v>
      </c>
      <c r="AT317" s="217" t="s">
        <v>133</v>
      </c>
      <c r="AU317" s="217" t="s">
        <v>82</v>
      </c>
      <c r="AY317" s="19" t="s">
        <v>130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157</v>
      </c>
      <c r="BM317" s="217" t="s">
        <v>524</v>
      </c>
    </row>
    <row r="318" s="2" customFormat="1">
      <c r="A318" s="40"/>
      <c r="B318" s="41"/>
      <c r="C318" s="42"/>
      <c r="D318" s="219" t="s">
        <v>140</v>
      </c>
      <c r="E318" s="42"/>
      <c r="F318" s="220" t="s">
        <v>525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140</v>
      </c>
      <c r="AU318" s="19" t="s">
        <v>82</v>
      </c>
    </row>
    <row r="319" s="2" customFormat="1">
      <c r="A319" s="40"/>
      <c r="B319" s="41"/>
      <c r="C319" s="42"/>
      <c r="D319" s="224" t="s">
        <v>141</v>
      </c>
      <c r="E319" s="42"/>
      <c r="F319" s="225" t="s">
        <v>526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141</v>
      </c>
      <c r="AU319" s="19" t="s">
        <v>82</v>
      </c>
    </row>
    <row r="320" s="13" customFormat="1">
      <c r="A320" s="13"/>
      <c r="B320" s="226"/>
      <c r="C320" s="227"/>
      <c r="D320" s="219" t="s">
        <v>147</v>
      </c>
      <c r="E320" s="228" t="s">
        <v>19</v>
      </c>
      <c r="F320" s="229" t="s">
        <v>527</v>
      </c>
      <c r="G320" s="227"/>
      <c r="H320" s="230">
        <v>0.83699999999999997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147</v>
      </c>
      <c r="AU320" s="236" t="s">
        <v>82</v>
      </c>
      <c r="AV320" s="13" t="s">
        <v>82</v>
      </c>
      <c r="AW320" s="13" t="s">
        <v>33</v>
      </c>
      <c r="AX320" s="13" t="s">
        <v>80</v>
      </c>
      <c r="AY320" s="236" t="s">
        <v>130</v>
      </c>
    </row>
    <row r="321" s="12" customFormat="1" ht="22.8" customHeight="1">
      <c r="A321" s="12"/>
      <c r="B321" s="190"/>
      <c r="C321" s="191"/>
      <c r="D321" s="192" t="s">
        <v>71</v>
      </c>
      <c r="E321" s="204" t="s">
        <v>234</v>
      </c>
      <c r="F321" s="204" t="s">
        <v>528</v>
      </c>
      <c r="G321" s="191"/>
      <c r="H321" s="191"/>
      <c r="I321" s="194"/>
      <c r="J321" s="205">
        <f>BK321</f>
        <v>0</v>
      </c>
      <c r="K321" s="191"/>
      <c r="L321" s="196"/>
      <c r="M321" s="197"/>
      <c r="N321" s="198"/>
      <c r="O321" s="198"/>
      <c r="P321" s="199">
        <f>SUM(P322:P500)</f>
        <v>0</v>
      </c>
      <c r="Q321" s="198"/>
      <c r="R321" s="199">
        <f>SUM(R322:R500)</f>
        <v>29.792642986469691</v>
      </c>
      <c r="S321" s="198"/>
      <c r="T321" s="200">
        <f>SUM(T322:T500)</f>
        <v>0.00053700000000000004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1" t="s">
        <v>80</v>
      </c>
      <c r="AT321" s="202" t="s">
        <v>71</v>
      </c>
      <c r="AU321" s="202" t="s">
        <v>80</v>
      </c>
      <c r="AY321" s="201" t="s">
        <v>130</v>
      </c>
      <c r="BK321" s="203">
        <f>SUM(BK322:BK500)</f>
        <v>0</v>
      </c>
    </row>
    <row r="322" s="2" customFormat="1" ht="16.5" customHeight="1">
      <c r="A322" s="40"/>
      <c r="B322" s="41"/>
      <c r="C322" s="206" t="s">
        <v>529</v>
      </c>
      <c r="D322" s="206" t="s">
        <v>133</v>
      </c>
      <c r="E322" s="207" t="s">
        <v>530</v>
      </c>
      <c r="F322" s="208" t="s">
        <v>531</v>
      </c>
      <c r="G322" s="209" t="s">
        <v>199</v>
      </c>
      <c r="H322" s="210">
        <v>107.68000000000001</v>
      </c>
      <c r="I322" s="211"/>
      <c r="J322" s="212">
        <f>ROUND(I322*H322,2)</f>
        <v>0</v>
      </c>
      <c r="K322" s="208" t="s">
        <v>137</v>
      </c>
      <c r="L322" s="46"/>
      <c r="M322" s="213" t="s">
        <v>19</v>
      </c>
      <c r="N322" s="214" t="s">
        <v>43</v>
      </c>
      <c r="O322" s="86"/>
      <c r="P322" s="215">
        <f>O322*H322</f>
        <v>0</v>
      </c>
      <c r="Q322" s="215">
        <v>0.0043839999999999999</v>
      </c>
      <c r="R322" s="215">
        <f>Q322*H322</f>
        <v>0.47206912000000001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157</v>
      </c>
      <c r="AT322" s="217" t="s">
        <v>133</v>
      </c>
      <c r="AU322" s="217" t="s">
        <v>82</v>
      </c>
      <c r="AY322" s="19" t="s">
        <v>130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157</v>
      </c>
      <c r="BM322" s="217" t="s">
        <v>532</v>
      </c>
    </row>
    <row r="323" s="2" customFormat="1">
      <c r="A323" s="40"/>
      <c r="B323" s="41"/>
      <c r="C323" s="42"/>
      <c r="D323" s="219" t="s">
        <v>140</v>
      </c>
      <c r="E323" s="42"/>
      <c r="F323" s="220" t="s">
        <v>533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140</v>
      </c>
      <c r="AU323" s="19" t="s">
        <v>82</v>
      </c>
    </row>
    <row r="324" s="2" customFormat="1">
      <c r="A324" s="40"/>
      <c r="B324" s="41"/>
      <c r="C324" s="42"/>
      <c r="D324" s="224" t="s">
        <v>141</v>
      </c>
      <c r="E324" s="42"/>
      <c r="F324" s="225" t="s">
        <v>534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141</v>
      </c>
      <c r="AU324" s="19" t="s">
        <v>82</v>
      </c>
    </row>
    <row r="325" s="2" customFormat="1" ht="16.5" customHeight="1">
      <c r="A325" s="40"/>
      <c r="B325" s="41"/>
      <c r="C325" s="206" t="s">
        <v>535</v>
      </c>
      <c r="D325" s="206" t="s">
        <v>133</v>
      </c>
      <c r="E325" s="207" t="s">
        <v>536</v>
      </c>
      <c r="F325" s="208" t="s">
        <v>537</v>
      </c>
      <c r="G325" s="209" t="s">
        <v>199</v>
      </c>
      <c r="H325" s="210">
        <v>107.68000000000001</v>
      </c>
      <c r="I325" s="211"/>
      <c r="J325" s="212">
        <f>ROUND(I325*H325,2)</f>
        <v>0</v>
      </c>
      <c r="K325" s="208" t="s">
        <v>137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0.0030000000000000001</v>
      </c>
      <c r="R325" s="215">
        <f>Q325*H325</f>
        <v>0.32304000000000005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157</v>
      </c>
      <c r="AT325" s="217" t="s">
        <v>133</v>
      </c>
      <c r="AU325" s="217" t="s">
        <v>82</v>
      </c>
      <c r="AY325" s="19" t="s">
        <v>130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157</v>
      </c>
      <c r="BM325" s="217" t="s">
        <v>538</v>
      </c>
    </row>
    <row r="326" s="2" customFormat="1">
      <c r="A326" s="40"/>
      <c r="B326" s="41"/>
      <c r="C326" s="42"/>
      <c r="D326" s="219" t="s">
        <v>140</v>
      </c>
      <c r="E326" s="42"/>
      <c r="F326" s="220" t="s">
        <v>539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140</v>
      </c>
      <c r="AU326" s="19" t="s">
        <v>82</v>
      </c>
    </row>
    <row r="327" s="2" customFormat="1">
      <c r="A327" s="40"/>
      <c r="B327" s="41"/>
      <c r="C327" s="42"/>
      <c r="D327" s="224" t="s">
        <v>141</v>
      </c>
      <c r="E327" s="42"/>
      <c r="F327" s="225" t="s">
        <v>540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141</v>
      </c>
      <c r="AU327" s="19" t="s">
        <v>82</v>
      </c>
    </row>
    <row r="328" s="2" customFormat="1" ht="16.5" customHeight="1">
      <c r="A328" s="40"/>
      <c r="B328" s="41"/>
      <c r="C328" s="206" t="s">
        <v>541</v>
      </c>
      <c r="D328" s="206" t="s">
        <v>133</v>
      </c>
      <c r="E328" s="207" t="s">
        <v>542</v>
      </c>
      <c r="F328" s="208" t="s">
        <v>543</v>
      </c>
      <c r="G328" s="209" t="s">
        <v>199</v>
      </c>
      <c r="H328" s="210">
        <v>52.600000000000001</v>
      </c>
      <c r="I328" s="211"/>
      <c r="J328" s="212">
        <f>ROUND(I328*H328,2)</f>
        <v>0</v>
      </c>
      <c r="K328" s="208" t="s">
        <v>137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0.0147</v>
      </c>
      <c r="R328" s="215">
        <f>Q328*H328</f>
        <v>0.77322000000000002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157</v>
      </c>
      <c r="AT328" s="217" t="s">
        <v>133</v>
      </c>
      <c r="AU328" s="217" t="s">
        <v>82</v>
      </c>
      <c r="AY328" s="19" t="s">
        <v>130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157</v>
      </c>
      <c r="BM328" s="217" t="s">
        <v>544</v>
      </c>
    </row>
    <row r="329" s="2" customFormat="1">
      <c r="A329" s="40"/>
      <c r="B329" s="41"/>
      <c r="C329" s="42"/>
      <c r="D329" s="219" t="s">
        <v>140</v>
      </c>
      <c r="E329" s="42"/>
      <c r="F329" s="220" t="s">
        <v>545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140</v>
      </c>
      <c r="AU329" s="19" t="s">
        <v>82</v>
      </c>
    </row>
    <row r="330" s="2" customFormat="1">
      <c r="A330" s="40"/>
      <c r="B330" s="41"/>
      <c r="C330" s="42"/>
      <c r="D330" s="224" t="s">
        <v>141</v>
      </c>
      <c r="E330" s="42"/>
      <c r="F330" s="225" t="s">
        <v>546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141</v>
      </c>
      <c r="AU330" s="19" t="s">
        <v>82</v>
      </c>
    </row>
    <row r="331" s="13" customFormat="1">
      <c r="A331" s="13"/>
      <c r="B331" s="226"/>
      <c r="C331" s="227"/>
      <c r="D331" s="219" t="s">
        <v>147</v>
      </c>
      <c r="E331" s="228" t="s">
        <v>19</v>
      </c>
      <c r="F331" s="229" t="s">
        <v>547</v>
      </c>
      <c r="G331" s="227"/>
      <c r="H331" s="230">
        <v>11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147</v>
      </c>
      <c r="AU331" s="236" t="s">
        <v>82</v>
      </c>
      <c r="AV331" s="13" t="s">
        <v>82</v>
      </c>
      <c r="AW331" s="13" t="s">
        <v>33</v>
      </c>
      <c r="AX331" s="13" t="s">
        <v>72</v>
      </c>
      <c r="AY331" s="236" t="s">
        <v>130</v>
      </c>
    </row>
    <row r="332" s="13" customFormat="1">
      <c r="A332" s="13"/>
      <c r="B332" s="226"/>
      <c r="C332" s="227"/>
      <c r="D332" s="219" t="s">
        <v>147</v>
      </c>
      <c r="E332" s="228" t="s">
        <v>19</v>
      </c>
      <c r="F332" s="229" t="s">
        <v>548</v>
      </c>
      <c r="G332" s="227"/>
      <c r="H332" s="230">
        <v>-2.7999999999999998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147</v>
      </c>
      <c r="AU332" s="236" t="s">
        <v>82</v>
      </c>
      <c r="AV332" s="13" t="s">
        <v>82</v>
      </c>
      <c r="AW332" s="13" t="s">
        <v>33</v>
      </c>
      <c r="AX332" s="13" t="s">
        <v>72</v>
      </c>
      <c r="AY332" s="236" t="s">
        <v>130</v>
      </c>
    </row>
    <row r="333" s="13" customFormat="1">
      <c r="A333" s="13"/>
      <c r="B333" s="226"/>
      <c r="C333" s="227"/>
      <c r="D333" s="219" t="s">
        <v>147</v>
      </c>
      <c r="E333" s="228" t="s">
        <v>19</v>
      </c>
      <c r="F333" s="229" t="s">
        <v>549</v>
      </c>
      <c r="G333" s="227"/>
      <c r="H333" s="230">
        <v>9.5999999999999996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147</v>
      </c>
      <c r="AU333" s="236" t="s">
        <v>82</v>
      </c>
      <c r="AV333" s="13" t="s">
        <v>82</v>
      </c>
      <c r="AW333" s="13" t="s">
        <v>33</v>
      </c>
      <c r="AX333" s="13" t="s">
        <v>72</v>
      </c>
      <c r="AY333" s="236" t="s">
        <v>130</v>
      </c>
    </row>
    <row r="334" s="13" customFormat="1">
      <c r="A334" s="13"/>
      <c r="B334" s="226"/>
      <c r="C334" s="227"/>
      <c r="D334" s="219" t="s">
        <v>147</v>
      </c>
      <c r="E334" s="228" t="s">
        <v>19</v>
      </c>
      <c r="F334" s="229" t="s">
        <v>550</v>
      </c>
      <c r="G334" s="227"/>
      <c r="H334" s="230">
        <v>-1.3999999999999999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147</v>
      </c>
      <c r="AU334" s="236" t="s">
        <v>82</v>
      </c>
      <c r="AV334" s="13" t="s">
        <v>82</v>
      </c>
      <c r="AW334" s="13" t="s">
        <v>33</v>
      </c>
      <c r="AX334" s="13" t="s">
        <v>72</v>
      </c>
      <c r="AY334" s="236" t="s">
        <v>130</v>
      </c>
    </row>
    <row r="335" s="13" customFormat="1">
      <c r="A335" s="13"/>
      <c r="B335" s="226"/>
      <c r="C335" s="227"/>
      <c r="D335" s="219" t="s">
        <v>147</v>
      </c>
      <c r="E335" s="228" t="s">
        <v>19</v>
      </c>
      <c r="F335" s="229" t="s">
        <v>551</v>
      </c>
      <c r="G335" s="227"/>
      <c r="H335" s="230">
        <v>27.199999999999999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147</v>
      </c>
      <c r="AU335" s="236" t="s">
        <v>82</v>
      </c>
      <c r="AV335" s="13" t="s">
        <v>82</v>
      </c>
      <c r="AW335" s="13" t="s">
        <v>33</v>
      </c>
      <c r="AX335" s="13" t="s">
        <v>72</v>
      </c>
      <c r="AY335" s="236" t="s">
        <v>130</v>
      </c>
    </row>
    <row r="336" s="13" customFormat="1">
      <c r="A336" s="13"/>
      <c r="B336" s="226"/>
      <c r="C336" s="227"/>
      <c r="D336" s="219" t="s">
        <v>147</v>
      </c>
      <c r="E336" s="228" t="s">
        <v>19</v>
      </c>
      <c r="F336" s="229" t="s">
        <v>552</v>
      </c>
      <c r="G336" s="227"/>
      <c r="H336" s="230">
        <v>-3.2000000000000002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147</v>
      </c>
      <c r="AU336" s="236" t="s">
        <v>82</v>
      </c>
      <c r="AV336" s="13" t="s">
        <v>82</v>
      </c>
      <c r="AW336" s="13" t="s">
        <v>33</v>
      </c>
      <c r="AX336" s="13" t="s">
        <v>72</v>
      </c>
      <c r="AY336" s="236" t="s">
        <v>130</v>
      </c>
    </row>
    <row r="337" s="13" customFormat="1">
      <c r="A337" s="13"/>
      <c r="B337" s="226"/>
      <c r="C337" s="227"/>
      <c r="D337" s="219" t="s">
        <v>147</v>
      </c>
      <c r="E337" s="228" t="s">
        <v>19</v>
      </c>
      <c r="F337" s="229" t="s">
        <v>553</v>
      </c>
      <c r="G337" s="227"/>
      <c r="H337" s="230">
        <v>2.3999999999999999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147</v>
      </c>
      <c r="AU337" s="236" t="s">
        <v>82</v>
      </c>
      <c r="AV337" s="13" t="s">
        <v>82</v>
      </c>
      <c r="AW337" s="13" t="s">
        <v>33</v>
      </c>
      <c r="AX337" s="13" t="s">
        <v>72</v>
      </c>
      <c r="AY337" s="236" t="s">
        <v>130</v>
      </c>
    </row>
    <row r="338" s="13" customFormat="1">
      <c r="A338" s="13"/>
      <c r="B338" s="226"/>
      <c r="C338" s="227"/>
      <c r="D338" s="219" t="s">
        <v>147</v>
      </c>
      <c r="E338" s="228" t="s">
        <v>19</v>
      </c>
      <c r="F338" s="229" t="s">
        <v>554</v>
      </c>
      <c r="G338" s="227"/>
      <c r="H338" s="230">
        <v>11.199999999999999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147</v>
      </c>
      <c r="AU338" s="236" t="s">
        <v>82</v>
      </c>
      <c r="AV338" s="13" t="s">
        <v>82</v>
      </c>
      <c r="AW338" s="13" t="s">
        <v>33</v>
      </c>
      <c r="AX338" s="13" t="s">
        <v>72</v>
      </c>
      <c r="AY338" s="236" t="s">
        <v>130</v>
      </c>
    </row>
    <row r="339" s="13" customFormat="1">
      <c r="A339" s="13"/>
      <c r="B339" s="226"/>
      <c r="C339" s="227"/>
      <c r="D339" s="219" t="s">
        <v>147</v>
      </c>
      <c r="E339" s="228" t="s">
        <v>19</v>
      </c>
      <c r="F339" s="229" t="s">
        <v>550</v>
      </c>
      <c r="G339" s="227"/>
      <c r="H339" s="230">
        <v>-1.3999999999999999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147</v>
      </c>
      <c r="AU339" s="236" t="s">
        <v>82</v>
      </c>
      <c r="AV339" s="13" t="s">
        <v>82</v>
      </c>
      <c r="AW339" s="13" t="s">
        <v>33</v>
      </c>
      <c r="AX339" s="13" t="s">
        <v>72</v>
      </c>
      <c r="AY339" s="236" t="s">
        <v>130</v>
      </c>
    </row>
    <row r="340" s="15" customFormat="1">
      <c r="A340" s="15"/>
      <c r="B340" s="247"/>
      <c r="C340" s="248"/>
      <c r="D340" s="219" t="s">
        <v>147</v>
      </c>
      <c r="E340" s="249" t="s">
        <v>19</v>
      </c>
      <c r="F340" s="250" t="s">
        <v>165</v>
      </c>
      <c r="G340" s="248"/>
      <c r="H340" s="251">
        <v>52.600000000000001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7" t="s">
        <v>147</v>
      </c>
      <c r="AU340" s="257" t="s">
        <v>82</v>
      </c>
      <c r="AV340" s="15" t="s">
        <v>157</v>
      </c>
      <c r="AW340" s="15" t="s">
        <v>4</v>
      </c>
      <c r="AX340" s="15" t="s">
        <v>80</v>
      </c>
      <c r="AY340" s="257" t="s">
        <v>130</v>
      </c>
    </row>
    <row r="341" s="2" customFormat="1" ht="16.5" customHeight="1">
      <c r="A341" s="40"/>
      <c r="B341" s="41"/>
      <c r="C341" s="206" t="s">
        <v>95</v>
      </c>
      <c r="D341" s="206" t="s">
        <v>133</v>
      </c>
      <c r="E341" s="207" t="s">
        <v>555</v>
      </c>
      <c r="F341" s="208" t="s">
        <v>556</v>
      </c>
      <c r="G341" s="209" t="s">
        <v>199</v>
      </c>
      <c r="H341" s="210">
        <v>304.25999999999999</v>
      </c>
      <c r="I341" s="211"/>
      <c r="J341" s="212">
        <f>ROUND(I341*H341,2)</f>
        <v>0</v>
      </c>
      <c r="K341" s="208" t="s">
        <v>137</v>
      </c>
      <c r="L341" s="46"/>
      <c r="M341" s="213" t="s">
        <v>19</v>
      </c>
      <c r="N341" s="214" t="s">
        <v>43</v>
      </c>
      <c r="O341" s="86"/>
      <c r="P341" s="215">
        <f>O341*H341</f>
        <v>0</v>
      </c>
      <c r="Q341" s="215">
        <v>0.017330000000000002</v>
      </c>
      <c r="R341" s="215">
        <f>Q341*H341</f>
        <v>5.2728258000000006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157</v>
      </c>
      <c r="AT341" s="217" t="s">
        <v>133</v>
      </c>
      <c r="AU341" s="217" t="s">
        <v>82</v>
      </c>
      <c r="AY341" s="19" t="s">
        <v>130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157</v>
      </c>
      <c r="BM341" s="217" t="s">
        <v>557</v>
      </c>
    </row>
    <row r="342" s="2" customFormat="1">
      <c r="A342" s="40"/>
      <c r="B342" s="41"/>
      <c r="C342" s="42"/>
      <c r="D342" s="219" t="s">
        <v>140</v>
      </c>
      <c r="E342" s="42"/>
      <c r="F342" s="220" t="s">
        <v>558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140</v>
      </c>
      <c r="AU342" s="19" t="s">
        <v>82</v>
      </c>
    </row>
    <row r="343" s="2" customFormat="1">
      <c r="A343" s="40"/>
      <c r="B343" s="41"/>
      <c r="C343" s="42"/>
      <c r="D343" s="224" t="s">
        <v>141</v>
      </c>
      <c r="E343" s="42"/>
      <c r="F343" s="225" t="s">
        <v>559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141</v>
      </c>
      <c r="AU343" s="19" t="s">
        <v>82</v>
      </c>
    </row>
    <row r="344" s="13" customFormat="1">
      <c r="A344" s="13"/>
      <c r="B344" s="226"/>
      <c r="C344" s="227"/>
      <c r="D344" s="219" t="s">
        <v>147</v>
      </c>
      <c r="E344" s="228" t="s">
        <v>19</v>
      </c>
      <c r="F344" s="229" t="s">
        <v>560</v>
      </c>
      <c r="G344" s="227"/>
      <c r="H344" s="230">
        <v>22.5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147</v>
      </c>
      <c r="AU344" s="236" t="s">
        <v>82</v>
      </c>
      <c r="AV344" s="13" t="s">
        <v>82</v>
      </c>
      <c r="AW344" s="13" t="s">
        <v>33</v>
      </c>
      <c r="AX344" s="13" t="s">
        <v>72</v>
      </c>
      <c r="AY344" s="236" t="s">
        <v>130</v>
      </c>
    </row>
    <row r="345" s="13" customFormat="1">
      <c r="A345" s="13"/>
      <c r="B345" s="226"/>
      <c r="C345" s="227"/>
      <c r="D345" s="219" t="s">
        <v>147</v>
      </c>
      <c r="E345" s="228" t="s">
        <v>19</v>
      </c>
      <c r="F345" s="229" t="s">
        <v>561</v>
      </c>
      <c r="G345" s="227"/>
      <c r="H345" s="230">
        <v>-1.8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147</v>
      </c>
      <c r="AU345" s="236" t="s">
        <v>82</v>
      </c>
      <c r="AV345" s="13" t="s">
        <v>82</v>
      </c>
      <c r="AW345" s="13" t="s">
        <v>33</v>
      </c>
      <c r="AX345" s="13" t="s">
        <v>72</v>
      </c>
      <c r="AY345" s="236" t="s">
        <v>130</v>
      </c>
    </row>
    <row r="346" s="13" customFormat="1">
      <c r="A346" s="13"/>
      <c r="B346" s="226"/>
      <c r="C346" s="227"/>
      <c r="D346" s="219" t="s">
        <v>147</v>
      </c>
      <c r="E346" s="228" t="s">
        <v>19</v>
      </c>
      <c r="F346" s="229" t="s">
        <v>562</v>
      </c>
      <c r="G346" s="227"/>
      <c r="H346" s="230">
        <v>-1.6000000000000001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147</v>
      </c>
      <c r="AU346" s="236" t="s">
        <v>82</v>
      </c>
      <c r="AV346" s="13" t="s">
        <v>82</v>
      </c>
      <c r="AW346" s="13" t="s">
        <v>33</v>
      </c>
      <c r="AX346" s="13" t="s">
        <v>72</v>
      </c>
      <c r="AY346" s="236" t="s">
        <v>130</v>
      </c>
    </row>
    <row r="347" s="13" customFormat="1">
      <c r="A347" s="13"/>
      <c r="B347" s="226"/>
      <c r="C347" s="227"/>
      <c r="D347" s="219" t="s">
        <v>147</v>
      </c>
      <c r="E347" s="228" t="s">
        <v>19</v>
      </c>
      <c r="F347" s="229" t="s">
        <v>563</v>
      </c>
      <c r="G347" s="227"/>
      <c r="H347" s="230">
        <v>22.5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147</v>
      </c>
      <c r="AU347" s="236" t="s">
        <v>82</v>
      </c>
      <c r="AV347" s="13" t="s">
        <v>82</v>
      </c>
      <c r="AW347" s="13" t="s">
        <v>33</v>
      </c>
      <c r="AX347" s="13" t="s">
        <v>72</v>
      </c>
      <c r="AY347" s="236" t="s">
        <v>130</v>
      </c>
    </row>
    <row r="348" s="13" customFormat="1">
      <c r="A348" s="13"/>
      <c r="B348" s="226"/>
      <c r="C348" s="227"/>
      <c r="D348" s="219" t="s">
        <v>147</v>
      </c>
      <c r="E348" s="228" t="s">
        <v>19</v>
      </c>
      <c r="F348" s="229" t="s">
        <v>562</v>
      </c>
      <c r="G348" s="227"/>
      <c r="H348" s="230">
        <v>-1.6000000000000001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147</v>
      </c>
      <c r="AU348" s="236" t="s">
        <v>82</v>
      </c>
      <c r="AV348" s="13" t="s">
        <v>82</v>
      </c>
      <c r="AW348" s="13" t="s">
        <v>33</v>
      </c>
      <c r="AX348" s="13" t="s">
        <v>72</v>
      </c>
      <c r="AY348" s="236" t="s">
        <v>130</v>
      </c>
    </row>
    <row r="349" s="13" customFormat="1">
      <c r="A349" s="13"/>
      <c r="B349" s="226"/>
      <c r="C349" s="227"/>
      <c r="D349" s="219" t="s">
        <v>147</v>
      </c>
      <c r="E349" s="228" t="s">
        <v>19</v>
      </c>
      <c r="F349" s="229" t="s">
        <v>564</v>
      </c>
      <c r="G349" s="227"/>
      <c r="H349" s="230">
        <v>52.200000000000003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147</v>
      </c>
      <c r="AU349" s="236" t="s">
        <v>82</v>
      </c>
      <c r="AV349" s="13" t="s">
        <v>82</v>
      </c>
      <c r="AW349" s="13" t="s">
        <v>33</v>
      </c>
      <c r="AX349" s="13" t="s">
        <v>72</v>
      </c>
      <c r="AY349" s="236" t="s">
        <v>130</v>
      </c>
    </row>
    <row r="350" s="13" customFormat="1">
      <c r="A350" s="13"/>
      <c r="B350" s="226"/>
      <c r="C350" s="227"/>
      <c r="D350" s="219" t="s">
        <v>147</v>
      </c>
      <c r="E350" s="228" t="s">
        <v>19</v>
      </c>
      <c r="F350" s="229" t="s">
        <v>565</v>
      </c>
      <c r="G350" s="227"/>
      <c r="H350" s="230">
        <v>-3.6000000000000001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147</v>
      </c>
      <c r="AU350" s="236" t="s">
        <v>82</v>
      </c>
      <c r="AV350" s="13" t="s">
        <v>82</v>
      </c>
      <c r="AW350" s="13" t="s">
        <v>33</v>
      </c>
      <c r="AX350" s="13" t="s">
        <v>72</v>
      </c>
      <c r="AY350" s="236" t="s">
        <v>130</v>
      </c>
    </row>
    <row r="351" s="13" customFormat="1">
      <c r="A351" s="13"/>
      <c r="B351" s="226"/>
      <c r="C351" s="227"/>
      <c r="D351" s="219" t="s">
        <v>147</v>
      </c>
      <c r="E351" s="228" t="s">
        <v>19</v>
      </c>
      <c r="F351" s="229" t="s">
        <v>562</v>
      </c>
      <c r="G351" s="227"/>
      <c r="H351" s="230">
        <v>-1.6000000000000001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147</v>
      </c>
      <c r="AU351" s="236" t="s">
        <v>82</v>
      </c>
      <c r="AV351" s="13" t="s">
        <v>82</v>
      </c>
      <c r="AW351" s="13" t="s">
        <v>33</v>
      </c>
      <c r="AX351" s="13" t="s">
        <v>72</v>
      </c>
      <c r="AY351" s="236" t="s">
        <v>130</v>
      </c>
    </row>
    <row r="352" s="13" customFormat="1">
      <c r="A352" s="13"/>
      <c r="B352" s="226"/>
      <c r="C352" s="227"/>
      <c r="D352" s="219" t="s">
        <v>147</v>
      </c>
      <c r="E352" s="228" t="s">
        <v>19</v>
      </c>
      <c r="F352" s="229" t="s">
        <v>550</v>
      </c>
      <c r="G352" s="227"/>
      <c r="H352" s="230">
        <v>-1.3999999999999999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147</v>
      </c>
      <c r="AU352" s="236" t="s">
        <v>82</v>
      </c>
      <c r="AV352" s="13" t="s">
        <v>82</v>
      </c>
      <c r="AW352" s="13" t="s">
        <v>33</v>
      </c>
      <c r="AX352" s="13" t="s">
        <v>72</v>
      </c>
      <c r="AY352" s="236" t="s">
        <v>130</v>
      </c>
    </row>
    <row r="353" s="13" customFormat="1">
      <c r="A353" s="13"/>
      <c r="B353" s="226"/>
      <c r="C353" s="227"/>
      <c r="D353" s="219" t="s">
        <v>147</v>
      </c>
      <c r="E353" s="228" t="s">
        <v>19</v>
      </c>
      <c r="F353" s="229" t="s">
        <v>566</v>
      </c>
      <c r="G353" s="227"/>
      <c r="H353" s="230">
        <v>5.5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147</v>
      </c>
      <c r="AU353" s="236" t="s">
        <v>82</v>
      </c>
      <c r="AV353" s="13" t="s">
        <v>82</v>
      </c>
      <c r="AW353" s="13" t="s">
        <v>33</v>
      </c>
      <c r="AX353" s="13" t="s">
        <v>72</v>
      </c>
      <c r="AY353" s="236" t="s">
        <v>130</v>
      </c>
    </row>
    <row r="354" s="13" customFormat="1">
      <c r="A354" s="13"/>
      <c r="B354" s="226"/>
      <c r="C354" s="227"/>
      <c r="D354" s="219" t="s">
        <v>147</v>
      </c>
      <c r="E354" s="228" t="s">
        <v>19</v>
      </c>
      <c r="F354" s="229" t="s">
        <v>567</v>
      </c>
      <c r="G354" s="227"/>
      <c r="H354" s="230">
        <v>4.7999999999999998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147</v>
      </c>
      <c r="AU354" s="236" t="s">
        <v>82</v>
      </c>
      <c r="AV354" s="13" t="s">
        <v>82</v>
      </c>
      <c r="AW354" s="13" t="s">
        <v>33</v>
      </c>
      <c r="AX354" s="13" t="s">
        <v>72</v>
      </c>
      <c r="AY354" s="236" t="s">
        <v>130</v>
      </c>
    </row>
    <row r="355" s="13" customFormat="1">
      <c r="A355" s="13"/>
      <c r="B355" s="226"/>
      <c r="C355" s="227"/>
      <c r="D355" s="219" t="s">
        <v>147</v>
      </c>
      <c r="E355" s="228" t="s">
        <v>19</v>
      </c>
      <c r="F355" s="229" t="s">
        <v>568</v>
      </c>
      <c r="G355" s="227"/>
      <c r="H355" s="230">
        <v>13.6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147</v>
      </c>
      <c r="AU355" s="236" t="s">
        <v>82</v>
      </c>
      <c r="AV355" s="13" t="s">
        <v>82</v>
      </c>
      <c r="AW355" s="13" t="s">
        <v>33</v>
      </c>
      <c r="AX355" s="13" t="s">
        <v>72</v>
      </c>
      <c r="AY355" s="236" t="s">
        <v>130</v>
      </c>
    </row>
    <row r="356" s="13" customFormat="1">
      <c r="A356" s="13"/>
      <c r="B356" s="226"/>
      <c r="C356" s="227"/>
      <c r="D356" s="219" t="s">
        <v>147</v>
      </c>
      <c r="E356" s="228" t="s">
        <v>19</v>
      </c>
      <c r="F356" s="229" t="s">
        <v>569</v>
      </c>
      <c r="G356" s="227"/>
      <c r="H356" s="230">
        <v>101.7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147</v>
      </c>
      <c r="AU356" s="236" t="s">
        <v>82</v>
      </c>
      <c r="AV356" s="13" t="s">
        <v>82</v>
      </c>
      <c r="AW356" s="13" t="s">
        <v>33</v>
      </c>
      <c r="AX356" s="13" t="s">
        <v>72</v>
      </c>
      <c r="AY356" s="236" t="s">
        <v>130</v>
      </c>
    </row>
    <row r="357" s="13" customFormat="1">
      <c r="A357" s="13"/>
      <c r="B357" s="226"/>
      <c r="C357" s="227"/>
      <c r="D357" s="219" t="s">
        <v>147</v>
      </c>
      <c r="E357" s="228" t="s">
        <v>19</v>
      </c>
      <c r="F357" s="229" t="s">
        <v>562</v>
      </c>
      <c r="G357" s="227"/>
      <c r="H357" s="230">
        <v>-1.6000000000000001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147</v>
      </c>
      <c r="AU357" s="236" t="s">
        <v>82</v>
      </c>
      <c r="AV357" s="13" t="s">
        <v>82</v>
      </c>
      <c r="AW357" s="13" t="s">
        <v>33</v>
      </c>
      <c r="AX357" s="13" t="s">
        <v>72</v>
      </c>
      <c r="AY357" s="236" t="s">
        <v>130</v>
      </c>
    </row>
    <row r="358" s="13" customFormat="1">
      <c r="A358" s="13"/>
      <c r="B358" s="226"/>
      <c r="C358" s="227"/>
      <c r="D358" s="219" t="s">
        <v>147</v>
      </c>
      <c r="E358" s="228" t="s">
        <v>19</v>
      </c>
      <c r="F358" s="229" t="s">
        <v>565</v>
      </c>
      <c r="G358" s="227"/>
      <c r="H358" s="230">
        <v>-3.6000000000000001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147</v>
      </c>
      <c r="AU358" s="236" t="s">
        <v>82</v>
      </c>
      <c r="AV358" s="13" t="s">
        <v>82</v>
      </c>
      <c r="AW358" s="13" t="s">
        <v>33</v>
      </c>
      <c r="AX358" s="13" t="s">
        <v>72</v>
      </c>
      <c r="AY358" s="236" t="s">
        <v>130</v>
      </c>
    </row>
    <row r="359" s="13" customFormat="1">
      <c r="A359" s="13"/>
      <c r="B359" s="226"/>
      <c r="C359" s="227"/>
      <c r="D359" s="219" t="s">
        <v>147</v>
      </c>
      <c r="E359" s="228" t="s">
        <v>19</v>
      </c>
      <c r="F359" s="229" t="s">
        <v>570</v>
      </c>
      <c r="G359" s="227"/>
      <c r="H359" s="230">
        <v>38.100000000000001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147</v>
      </c>
      <c r="AU359" s="236" t="s">
        <v>82</v>
      </c>
      <c r="AV359" s="13" t="s">
        <v>82</v>
      </c>
      <c r="AW359" s="13" t="s">
        <v>33</v>
      </c>
      <c r="AX359" s="13" t="s">
        <v>72</v>
      </c>
      <c r="AY359" s="236" t="s">
        <v>130</v>
      </c>
    </row>
    <row r="360" s="13" customFormat="1">
      <c r="A360" s="13"/>
      <c r="B360" s="226"/>
      <c r="C360" s="227"/>
      <c r="D360" s="219" t="s">
        <v>147</v>
      </c>
      <c r="E360" s="228" t="s">
        <v>19</v>
      </c>
      <c r="F360" s="229" t="s">
        <v>561</v>
      </c>
      <c r="G360" s="227"/>
      <c r="H360" s="230">
        <v>-1.8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147</v>
      </c>
      <c r="AU360" s="236" t="s">
        <v>82</v>
      </c>
      <c r="AV360" s="13" t="s">
        <v>82</v>
      </c>
      <c r="AW360" s="13" t="s">
        <v>33</v>
      </c>
      <c r="AX360" s="13" t="s">
        <v>72</v>
      </c>
      <c r="AY360" s="236" t="s">
        <v>130</v>
      </c>
    </row>
    <row r="361" s="13" customFormat="1">
      <c r="A361" s="13"/>
      <c r="B361" s="226"/>
      <c r="C361" s="227"/>
      <c r="D361" s="219" t="s">
        <v>147</v>
      </c>
      <c r="E361" s="228" t="s">
        <v>19</v>
      </c>
      <c r="F361" s="229" t="s">
        <v>571</v>
      </c>
      <c r="G361" s="227"/>
      <c r="H361" s="230">
        <v>-2.2000000000000002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147</v>
      </c>
      <c r="AU361" s="236" t="s">
        <v>82</v>
      </c>
      <c r="AV361" s="13" t="s">
        <v>82</v>
      </c>
      <c r="AW361" s="13" t="s">
        <v>33</v>
      </c>
      <c r="AX361" s="13" t="s">
        <v>72</v>
      </c>
      <c r="AY361" s="236" t="s">
        <v>130</v>
      </c>
    </row>
    <row r="362" s="13" customFormat="1">
      <c r="A362" s="13"/>
      <c r="B362" s="226"/>
      <c r="C362" s="227"/>
      <c r="D362" s="219" t="s">
        <v>147</v>
      </c>
      <c r="E362" s="228" t="s">
        <v>19</v>
      </c>
      <c r="F362" s="229" t="s">
        <v>548</v>
      </c>
      <c r="G362" s="227"/>
      <c r="H362" s="230">
        <v>-2.7999999999999998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147</v>
      </c>
      <c r="AU362" s="236" t="s">
        <v>82</v>
      </c>
      <c r="AV362" s="13" t="s">
        <v>82</v>
      </c>
      <c r="AW362" s="13" t="s">
        <v>33</v>
      </c>
      <c r="AX362" s="13" t="s">
        <v>72</v>
      </c>
      <c r="AY362" s="236" t="s">
        <v>130</v>
      </c>
    </row>
    <row r="363" s="13" customFormat="1">
      <c r="A363" s="13"/>
      <c r="B363" s="226"/>
      <c r="C363" s="227"/>
      <c r="D363" s="219" t="s">
        <v>147</v>
      </c>
      <c r="E363" s="228" t="s">
        <v>19</v>
      </c>
      <c r="F363" s="229" t="s">
        <v>572</v>
      </c>
      <c r="G363" s="227"/>
      <c r="H363" s="230">
        <v>16.800000000000001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147</v>
      </c>
      <c r="AU363" s="236" t="s">
        <v>82</v>
      </c>
      <c r="AV363" s="13" t="s">
        <v>82</v>
      </c>
      <c r="AW363" s="13" t="s">
        <v>33</v>
      </c>
      <c r="AX363" s="13" t="s">
        <v>72</v>
      </c>
      <c r="AY363" s="236" t="s">
        <v>130</v>
      </c>
    </row>
    <row r="364" s="13" customFormat="1">
      <c r="A364" s="13"/>
      <c r="B364" s="226"/>
      <c r="C364" s="227"/>
      <c r="D364" s="219" t="s">
        <v>147</v>
      </c>
      <c r="E364" s="228" t="s">
        <v>19</v>
      </c>
      <c r="F364" s="229" t="s">
        <v>550</v>
      </c>
      <c r="G364" s="227"/>
      <c r="H364" s="230">
        <v>-1.3999999999999999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147</v>
      </c>
      <c r="AU364" s="236" t="s">
        <v>82</v>
      </c>
      <c r="AV364" s="13" t="s">
        <v>82</v>
      </c>
      <c r="AW364" s="13" t="s">
        <v>33</v>
      </c>
      <c r="AX364" s="13" t="s">
        <v>72</v>
      </c>
      <c r="AY364" s="236" t="s">
        <v>130</v>
      </c>
    </row>
    <row r="365" s="13" customFormat="1">
      <c r="A365" s="13"/>
      <c r="B365" s="226"/>
      <c r="C365" s="227"/>
      <c r="D365" s="219" t="s">
        <v>147</v>
      </c>
      <c r="E365" s="228" t="s">
        <v>19</v>
      </c>
      <c r="F365" s="229" t="s">
        <v>573</v>
      </c>
      <c r="G365" s="227"/>
      <c r="H365" s="230">
        <v>16.800000000000001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147</v>
      </c>
      <c r="AU365" s="236" t="s">
        <v>82</v>
      </c>
      <c r="AV365" s="13" t="s">
        <v>82</v>
      </c>
      <c r="AW365" s="13" t="s">
        <v>33</v>
      </c>
      <c r="AX365" s="13" t="s">
        <v>72</v>
      </c>
      <c r="AY365" s="236" t="s">
        <v>130</v>
      </c>
    </row>
    <row r="366" s="13" customFormat="1">
      <c r="A366" s="13"/>
      <c r="B366" s="226"/>
      <c r="C366" s="227"/>
      <c r="D366" s="219" t="s">
        <v>147</v>
      </c>
      <c r="E366" s="228" t="s">
        <v>19</v>
      </c>
      <c r="F366" s="229" t="s">
        <v>550</v>
      </c>
      <c r="G366" s="227"/>
      <c r="H366" s="230">
        <v>-1.3999999999999999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147</v>
      </c>
      <c r="AU366" s="236" t="s">
        <v>82</v>
      </c>
      <c r="AV366" s="13" t="s">
        <v>82</v>
      </c>
      <c r="AW366" s="13" t="s">
        <v>33</v>
      </c>
      <c r="AX366" s="13" t="s">
        <v>72</v>
      </c>
      <c r="AY366" s="236" t="s">
        <v>130</v>
      </c>
    </row>
    <row r="367" s="13" customFormat="1">
      <c r="A367" s="13"/>
      <c r="B367" s="226"/>
      <c r="C367" s="227"/>
      <c r="D367" s="219" t="s">
        <v>147</v>
      </c>
      <c r="E367" s="228" t="s">
        <v>19</v>
      </c>
      <c r="F367" s="229" t="s">
        <v>574</v>
      </c>
      <c r="G367" s="227"/>
      <c r="H367" s="230">
        <v>51.960000000000001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147</v>
      </c>
      <c r="AU367" s="236" t="s">
        <v>82</v>
      </c>
      <c r="AV367" s="13" t="s">
        <v>82</v>
      </c>
      <c r="AW367" s="13" t="s">
        <v>33</v>
      </c>
      <c r="AX367" s="13" t="s">
        <v>72</v>
      </c>
      <c r="AY367" s="236" t="s">
        <v>130</v>
      </c>
    </row>
    <row r="368" s="13" customFormat="1">
      <c r="A368" s="13"/>
      <c r="B368" s="226"/>
      <c r="C368" s="227"/>
      <c r="D368" s="219" t="s">
        <v>147</v>
      </c>
      <c r="E368" s="228" t="s">
        <v>19</v>
      </c>
      <c r="F368" s="229" t="s">
        <v>575</v>
      </c>
      <c r="G368" s="227"/>
      <c r="H368" s="230">
        <v>-4.4000000000000004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147</v>
      </c>
      <c r="AU368" s="236" t="s">
        <v>82</v>
      </c>
      <c r="AV368" s="13" t="s">
        <v>82</v>
      </c>
      <c r="AW368" s="13" t="s">
        <v>33</v>
      </c>
      <c r="AX368" s="13" t="s">
        <v>72</v>
      </c>
      <c r="AY368" s="236" t="s">
        <v>130</v>
      </c>
    </row>
    <row r="369" s="13" customFormat="1">
      <c r="A369" s="13"/>
      <c r="B369" s="226"/>
      <c r="C369" s="227"/>
      <c r="D369" s="219" t="s">
        <v>147</v>
      </c>
      <c r="E369" s="228" t="s">
        <v>19</v>
      </c>
      <c r="F369" s="229" t="s">
        <v>576</v>
      </c>
      <c r="G369" s="227"/>
      <c r="H369" s="230">
        <v>-0.95999999999999996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147</v>
      </c>
      <c r="AU369" s="236" t="s">
        <v>82</v>
      </c>
      <c r="AV369" s="13" t="s">
        <v>82</v>
      </c>
      <c r="AW369" s="13" t="s">
        <v>33</v>
      </c>
      <c r="AX369" s="13" t="s">
        <v>72</v>
      </c>
      <c r="AY369" s="236" t="s">
        <v>130</v>
      </c>
    </row>
    <row r="370" s="13" customFormat="1">
      <c r="A370" s="13"/>
      <c r="B370" s="226"/>
      <c r="C370" s="227"/>
      <c r="D370" s="219" t="s">
        <v>147</v>
      </c>
      <c r="E370" s="228" t="s">
        <v>19</v>
      </c>
      <c r="F370" s="229" t="s">
        <v>577</v>
      </c>
      <c r="G370" s="227"/>
      <c r="H370" s="230">
        <v>-2.5299999999999998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147</v>
      </c>
      <c r="AU370" s="236" t="s">
        <v>82</v>
      </c>
      <c r="AV370" s="13" t="s">
        <v>82</v>
      </c>
      <c r="AW370" s="13" t="s">
        <v>33</v>
      </c>
      <c r="AX370" s="13" t="s">
        <v>72</v>
      </c>
      <c r="AY370" s="236" t="s">
        <v>130</v>
      </c>
    </row>
    <row r="371" s="13" customFormat="1">
      <c r="A371" s="13"/>
      <c r="B371" s="226"/>
      <c r="C371" s="227"/>
      <c r="D371" s="219" t="s">
        <v>147</v>
      </c>
      <c r="E371" s="228" t="s">
        <v>19</v>
      </c>
      <c r="F371" s="229" t="s">
        <v>332</v>
      </c>
      <c r="G371" s="227"/>
      <c r="H371" s="230">
        <v>-1.6000000000000001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147</v>
      </c>
      <c r="AU371" s="236" t="s">
        <v>82</v>
      </c>
      <c r="AV371" s="13" t="s">
        <v>82</v>
      </c>
      <c r="AW371" s="13" t="s">
        <v>33</v>
      </c>
      <c r="AX371" s="13" t="s">
        <v>72</v>
      </c>
      <c r="AY371" s="236" t="s">
        <v>130</v>
      </c>
    </row>
    <row r="372" s="13" customFormat="1">
      <c r="A372" s="13"/>
      <c r="B372" s="226"/>
      <c r="C372" s="227"/>
      <c r="D372" s="219" t="s">
        <v>147</v>
      </c>
      <c r="E372" s="228" t="s">
        <v>19</v>
      </c>
      <c r="F372" s="229" t="s">
        <v>333</v>
      </c>
      <c r="G372" s="227"/>
      <c r="H372" s="230">
        <v>-11.199999999999999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147</v>
      </c>
      <c r="AU372" s="236" t="s">
        <v>82</v>
      </c>
      <c r="AV372" s="13" t="s">
        <v>82</v>
      </c>
      <c r="AW372" s="13" t="s">
        <v>33</v>
      </c>
      <c r="AX372" s="13" t="s">
        <v>72</v>
      </c>
      <c r="AY372" s="236" t="s">
        <v>130</v>
      </c>
    </row>
    <row r="373" s="13" customFormat="1">
      <c r="A373" s="13"/>
      <c r="B373" s="226"/>
      <c r="C373" s="227"/>
      <c r="D373" s="219" t="s">
        <v>147</v>
      </c>
      <c r="E373" s="228" t="s">
        <v>19</v>
      </c>
      <c r="F373" s="229" t="s">
        <v>578</v>
      </c>
      <c r="G373" s="227"/>
      <c r="H373" s="230">
        <v>-3.6800000000000002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147</v>
      </c>
      <c r="AU373" s="236" t="s">
        <v>82</v>
      </c>
      <c r="AV373" s="13" t="s">
        <v>82</v>
      </c>
      <c r="AW373" s="13" t="s">
        <v>33</v>
      </c>
      <c r="AX373" s="13" t="s">
        <v>72</v>
      </c>
      <c r="AY373" s="236" t="s">
        <v>130</v>
      </c>
    </row>
    <row r="374" s="13" customFormat="1">
      <c r="A374" s="13"/>
      <c r="B374" s="226"/>
      <c r="C374" s="227"/>
      <c r="D374" s="219" t="s">
        <v>147</v>
      </c>
      <c r="E374" s="228" t="s">
        <v>19</v>
      </c>
      <c r="F374" s="229" t="s">
        <v>318</v>
      </c>
      <c r="G374" s="227"/>
      <c r="H374" s="230">
        <v>-5.5999999999999996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147</v>
      </c>
      <c r="AU374" s="236" t="s">
        <v>82</v>
      </c>
      <c r="AV374" s="13" t="s">
        <v>82</v>
      </c>
      <c r="AW374" s="13" t="s">
        <v>33</v>
      </c>
      <c r="AX374" s="13" t="s">
        <v>72</v>
      </c>
      <c r="AY374" s="236" t="s">
        <v>130</v>
      </c>
    </row>
    <row r="375" s="13" customFormat="1">
      <c r="A375" s="13"/>
      <c r="B375" s="226"/>
      <c r="C375" s="227"/>
      <c r="D375" s="219" t="s">
        <v>147</v>
      </c>
      <c r="E375" s="228" t="s">
        <v>19</v>
      </c>
      <c r="F375" s="229" t="s">
        <v>335</v>
      </c>
      <c r="G375" s="227"/>
      <c r="H375" s="230">
        <v>-1.28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147</v>
      </c>
      <c r="AU375" s="236" t="s">
        <v>82</v>
      </c>
      <c r="AV375" s="13" t="s">
        <v>82</v>
      </c>
      <c r="AW375" s="13" t="s">
        <v>33</v>
      </c>
      <c r="AX375" s="13" t="s">
        <v>72</v>
      </c>
      <c r="AY375" s="236" t="s">
        <v>130</v>
      </c>
    </row>
    <row r="376" s="13" customFormat="1">
      <c r="A376" s="13"/>
      <c r="B376" s="226"/>
      <c r="C376" s="227"/>
      <c r="D376" s="219" t="s">
        <v>147</v>
      </c>
      <c r="E376" s="228" t="s">
        <v>19</v>
      </c>
      <c r="F376" s="229" t="s">
        <v>579</v>
      </c>
      <c r="G376" s="227"/>
      <c r="H376" s="230">
        <v>13.529999999999999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147</v>
      </c>
      <c r="AU376" s="236" t="s">
        <v>82</v>
      </c>
      <c r="AV376" s="13" t="s">
        <v>82</v>
      </c>
      <c r="AW376" s="13" t="s">
        <v>33</v>
      </c>
      <c r="AX376" s="13" t="s">
        <v>72</v>
      </c>
      <c r="AY376" s="236" t="s">
        <v>130</v>
      </c>
    </row>
    <row r="377" s="13" customFormat="1">
      <c r="A377" s="13"/>
      <c r="B377" s="226"/>
      <c r="C377" s="227"/>
      <c r="D377" s="219" t="s">
        <v>147</v>
      </c>
      <c r="E377" s="228" t="s">
        <v>19</v>
      </c>
      <c r="F377" s="229" t="s">
        <v>580</v>
      </c>
      <c r="G377" s="227"/>
      <c r="H377" s="230">
        <v>1.9199999999999999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147</v>
      </c>
      <c r="AU377" s="236" t="s">
        <v>82</v>
      </c>
      <c r="AV377" s="13" t="s">
        <v>82</v>
      </c>
      <c r="AW377" s="13" t="s">
        <v>33</v>
      </c>
      <c r="AX377" s="13" t="s">
        <v>72</v>
      </c>
      <c r="AY377" s="236" t="s">
        <v>130</v>
      </c>
    </row>
    <row r="378" s="15" customFormat="1">
      <c r="A378" s="15"/>
      <c r="B378" s="247"/>
      <c r="C378" s="248"/>
      <c r="D378" s="219" t="s">
        <v>147</v>
      </c>
      <c r="E378" s="249" t="s">
        <v>19</v>
      </c>
      <c r="F378" s="250" t="s">
        <v>165</v>
      </c>
      <c r="G378" s="248"/>
      <c r="H378" s="251">
        <v>304.25999999999999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7" t="s">
        <v>147</v>
      </c>
      <c r="AU378" s="257" t="s">
        <v>82</v>
      </c>
      <c r="AV378" s="15" t="s">
        <v>157</v>
      </c>
      <c r="AW378" s="15" t="s">
        <v>4</v>
      </c>
      <c r="AX378" s="15" t="s">
        <v>80</v>
      </c>
      <c r="AY378" s="257" t="s">
        <v>130</v>
      </c>
    </row>
    <row r="379" s="2" customFormat="1" ht="24.15" customHeight="1">
      <c r="A379" s="40"/>
      <c r="B379" s="41"/>
      <c r="C379" s="206" t="s">
        <v>581</v>
      </c>
      <c r="D379" s="206" t="s">
        <v>133</v>
      </c>
      <c r="E379" s="207" t="s">
        <v>582</v>
      </c>
      <c r="F379" s="208" t="s">
        <v>583</v>
      </c>
      <c r="G379" s="209" t="s">
        <v>199</v>
      </c>
      <c r="H379" s="210">
        <v>167.87000000000001</v>
      </c>
      <c r="I379" s="211"/>
      <c r="J379" s="212">
        <f>ROUND(I379*H379,2)</f>
        <v>0</v>
      </c>
      <c r="K379" s="208" t="s">
        <v>137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0.0085961600000000003</v>
      </c>
      <c r="R379" s="215">
        <f>Q379*H379</f>
        <v>1.4430373792000002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157</v>
      </c>
      <c r="AT379" s="217" t="s">
        <v>133</v>
      </c>
      <c r="AU379" s="217" t="s">
        <v>82</v>
      </c>
      <c r="AY379" s="19" t="s">
        <v>130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157</v>
      </c>
      <c r="BM379" s="217" t="s">
        <v>584</v>
      </c>
    </row>
    <row r="380" s="2" customFormat="1">
      <c r="A380" s="40"/>
      <c r="B380" s="41"/>
      <c r="C380" s="42"/>
      <c r="D380" s="219" t="s">
        <v>140</v>
      </c>
      <c r="E380" s="42"/>
      <c r="F380" s="220" t="s">
        <v>585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140</v>
      </c>
      <c r="AU380" s="19" t="s">
        <v>82</v>
      </c>
    </row>
    <row r="381" s="2" customFormat="1">
      <c r="A381" s="40"/>
      <c r="B381" s="41"/>
      <c r="C381" s="42"/>
      <c r="D381" s="224" t="s">
        <v>141</v>
      </c>
      <c r="E381" s="42"/>
      <c r="F381" s="225" t="s">
        <v>586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141</v>
      </c>
      <c r="AU381" s="19" t="s">
        <v>82</v>
      </c>
    </row>
    <row r="382" s="13" customFormat="1">
      <c r="A382" s="13"/>
      <c r="B382" s="226"/>
      <c r="C382" s="227"/>
      <c r="D382" s="219" t="s">
        <v>147</v>
      </c>
      <c r="E382" s="228" t="s">
        <v>19</v>
      </c>
      <c r="F382" s="229" t="s">
        <v>587</v>
      </c>
      <c r="G382" s="227"/>
      <c r="H382" s="230">
        <v>197.40000000000001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147</v>
      </c>
      <c r="AU382" s="236" t="s">
        <v>82</v>
      </c>
      <c r="AV382" s="13" t="s">
        <v>82</v>
      </c>
      <c r="AW382" s="13" t="s">
        <v>33</v>
      </c>
      <c r="AX382" s="13" t="s">
        <v>72</v>
      </c>
      <c r="AY382" s="236" t="s">
        <v>130</v>
      </c>
    </row>
    <row r="383" s="13" customFormat="1">
      <c r="A383" s="13"/>
      <c r="B383" s="226"/>
      <c r="C383" s="227"/>
      <c r="D383" s="219" t="s">
        <v>147</v>
      </c>
      <c r="E383" s="228" t="s">
        <v>19</v>
      </c>
      <c r="F383" s="229" t="s">
        <v>588</v>
      </c>
      <c r="G383" s="227"/>
      <c r="H383" s="230">
        <v>-8.2799999999999994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147</v>
      </c>
      <c r="AU383" s="236" t="s">
        <v>82</v>
      </c>
      <c r="AV383" s="13" t="s">
        <v>82</v>
      </c>
      <c r="AW383" s="13" t="s">
        <v>33</v>
      </c>
      <c r="AX383" s="13" t="s">
        <v>72</v>
      </c>
      <c r="AY383" s="236" t="s">
        <v>130</v>
      </c>
    </row>
    <row r="384" s="13" customFormat="1">
      <c r="A384" s="13"/>
      <c r="B384" s="226"/>
      <c r="C384" s="227"/>
      <c r="D384" s="219" t="s">
        <v>147</v>
      </c>
      <c r="E384" s="228" t="s">
        <v>19</v>
      </c>
      <c r="F384" s="229" t="s">
        <v>333</v>
      </c>
      <c r="G384" s="227"/>
      <c r="H384" s="230">
        <v>-11.199999999999999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147</v>
      </c>
      <c r="AU384" s="236" t="s">
        <v>82</v>
      </c>
      <c r="AV384" s="13" t="s">
        <v>82</v>
      </c>
      <c r="AW384" s="13" t="s">
        <v>33</v>
      </c>
      <c r="AX384" s="13" t="s">
        <v>72</v>
      </c>
      <c r="AY384" s="236" t="s">
        <v>130</v>
      </c>
    </row>
    <row r="385" s="13" customFormat="1">
      <c r="A385" s="13"/>
      <c r="B385" s="226"/>
      <c r="C385" s="227"/>
      <c r="D385" s="219" t="s">
        <v>147</v>
      </c>
      <c r="E385" s="228" t="s">
        <v>19</v>
      </c>
      <c r="F385" s="229" t="s">
        <v>578</v>
      </c>
      <c r="G385" s="227"/>
      <c r="H385" s="230">
        <v>-3.6800000000000002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147</v>
      </c>
      <c r="AU385" s="236" t="s">
        <v>82</v>
      </c>
      <c r="AV385" s="13" t="s">
        <v>82</v>
      </c>
      <c r="AW385" s="13" t="s">
        <v>33</v>
      </c>
      <c r="AX385" s="13" t="s">
        <v>72</v>
      </c>
      <c r="AY385" s="236" t="s">
        <v>130</v>
      </c>
    </row>
    <row r="386" s="13" customFormat="1">
      <c r="A386" s="13"/>
      <c r="B386" s="226"/>
      <c r="C386" s="227"/>
      <c r="D386" s="219" t="s">
        <v>147</v>
      </c>
      <c r="E386" s="228" t="s">
        <v>19</v>
      </c>
      <c r="F386" s="229" t="s">
        <v>332</v>
      </c>
      <c r="G386" s="227"/>
      <c r="H386" s="230">
        <v>-1.6000000000000001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147</v>
      </c>
      <c r="AU386" s="236" t="s">
        <v>82</v>
      </c>
      <c r="AV386" s="13" t="s">
        <v>82</v>
      </c>
      <c r="AW386" s="13" t="s">
        <v>33</v>
      </c>
      <c r="AX386" s="13" t="s">
        <v>72</v>
      </c>
      <c r="AY386" s="236" t="s">
        <v>130</v>
      </c>
    </row>
    <row r="387" s="13" customFormat="1">
      <c r="A387" s="13"/>
      <c r="B387" s="226"/>
      <c r="C387" s="227"/>
      <c r="D387" s="219" t="s">
        <v>147</v>
      </c>
      <c r="E387" s="228" t="s">
        <v>19</v>
      </c>
      <c r="F387" s="229" t="s">
        <v>331</v>
      </c>
      <c r="G387" s="227"/>
      <c r="H387" s="230">
        <v>-0.95999999999999996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147</v>
      </c>
      <c r="AU387" s="236" t="s">
        <v>82</v>
      </c>
      <c r="AV387" s="13" t="s">
        <v>82</v>
      </c>
      <c r="AW387" s="13" t="s">
        <v>33</v>
      </c>
      <c r="AX387" s="13" t="s">
        <v>72</v>
      </c>
      <c r="AY387" s="236" t="s">
        <v>130</v>
      </c>
    </row>
    <row r="388" s="13" customFormat="1">
      <c r="A388" s="13"/>
      <c r="B388" s="226"/>
      <c r="C388" s="227"/>
      <c r="D388" s="219" t="s">
        <v>147</v>
      </c>
      <c r="E388" s="228" t="s">
        <v>19</v>
      </c>
      <c r="F388" s="229" t="s">
        <v>577</v>
      </c>
      <c r="G388" s="227"/>
      <c r="H388" s="230">
        <v>-2.5299999999999998</v>
      </c>
      <c r="I388" s="231"/>
      <c r="J388" s="227"/>
      <c r="K388" s="227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147</v>
      </c>
      <c r="AU388" s="236" t="s">
        <v>82</v>
      </c>
      <c r="AV388" s="13" t="s">
        <v>82</v>
      </c>
      <c r="AW388" s="13" t="s">
        <v>33</v>
      </c>
      <c r="AX388" s="13" t="s">
        <v>72</v>
      </c>
      <c r="AY388" s="236" t="s">
        <v>130</v>
      </c>
    </row>
    <row r="389" s="13" customFormat="1">
      <c r="A389" s="13"/>
      <c r="B389" s="226"/>
      <c r="C389" s="227"/>
      <c r="D389" s="219" t="s">
        <v>147</v>
      </c>
      <c r="E389" s="228" t="s">
        <v>19</v>
      </c>
      <c r="F389" s="229" t="s">
        <v>335</v>
      </c>
      <c r="G389" s="227"/>
      <c r="H389" s="230">
        <v>-1.28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147</v>
      </c>
      <c r="AU389" s="236" t="s">
        <v>82</v>
      </c>
      <c r="AV389" s="13" t="s">
        <v>82</v>
      </c>
      <c r="AW389" s="13" t="s">
        <v>33</v>
      </c>
      <c r="AX389" s="13" t="s">
        <v>72</v>
      </c>
      <c r="AY389" s="236" t="s">
        <v>130</v>
      </c>
    </row>
    <row r="390" s="15" customFormat="1">
      <c r="A390" s="15"/>
      <c r="B390" s="247"/>
      <c r="C390" s="248"/>
      <c r="D390" s="219" t="s">
        <v>147</v>
      </c>
      <c r="E390" s="249" t="s">
        <v>19</v>
      </c>
      <c r="F390" s="250" t="s">
        <v>165</v>
      </c>
      <c r="G390" s="248"/>
      <c r="H390" s="251">
        <v>167.87000000000001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7" t="s">
        <v>147</v>
      </c>
      <c r="AU390" s="257" t="s">
        <v>82</v>
      </c>
      <c r="AV390" s="15" t="s">
        <v>157</v>
      </c>
      <c r="AW390" s="15" t="s">
        <v>4</v>
      </c>
      <c r="AX390" s="15" t="s">
        <v>80</v>
      </c>
      <c r="AY390" s="257" t="s">
        <v>130</v>
      </c>
    </row>
    <row r="391" s="2" customFormat="1" ht="16.5" customHeight="1">
      <c r="A391" s="40"/>
      <c r="B391" s="41"/>
      <c r="C391" s="258" t="s">
        <v>589</v>
      </c>
      <c r="D391" s="258" t="s">
        <v>166</v>
      </c>
      <c r="E391" s="259" t="s">
        <v>590</v>
      </c>
      <c r="F391" s="260" t="s">
        <v>591</v>
      </c>
      <c r="G391" s="261" t="s">
        <v>199</v>
      </c>
      <c r="H391" s="262">
        <v>176.26400000000001</v>
      </c>
      <c r="I391" s="263"/>
      <c r="J391" s="264">
        <f>ROUND(I391*H391,2)</f>
        <v>0</v>
      </c>
      <c r="K391" s="260" t="s">
        <v>137</v>
      </c>
      <c r="L391" s="265"/>
      <c r="M391" s="266" t="s">
        <v>19</v>
      </c>
      <c r="N391" s="267" t="s">
        <v>43</v>
      </c>
      <c r="O391" s="86"/>
      <c r="P391" s="215">
        <f>O391*H391</f>
        <v>0</v>
      </c>
      <c r="Q391" s="215">
        <v>0.0020999999999999999</v>
      </c>
      <c r="R391" s="215">
        <f>Q391*H391</f>
        <v>0.37015439999999999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249</v>
      </c>
      <c r="AT391" s="217" t="s">
        <v>166</v>
      </c>
      <c r="AU391" s="217" t="s">
        <v>82</v>
      </c>
      <c r="AY391" s="19" t="s">
        <v>130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157</v>
      </c>
      <c r="BM391" s="217" t="s">
        <v>592</v>
      </c>
    </row>
    <row r="392" s="2" customFormat="1">
      <c r="A392" s="40"/>
      <c r="B392" s="41"/>
      <c r="C392" s="42"/>
      <c r="D392" s="219" t="s">
        <v>140</v>
      </c>
      <c r="E392" s="42"/>
      <c r="F392" s="220" t="s">
        <v>591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140</v>
      </c>
      <c r="AU392" s="19" t="s">
        <v>82</v>
      </c>
    </row>
    <row r="393" s="13" customFormat="1">
      <c r="A393" s="13"/>
      <c r="B393" s="226"/>
      <c r="C393" s="227"/>
      <c r="D393" s="219" t="s">
        <v>147</v>
      </c>
      <c r="E393" s="228" t="s">
        <v>19</v>
      </c>
      <c r="F393" s="229" t="s">
        <v>593</v>
      </c>
      <c r="G393" s="227"/>
      <c r="H393" s="230">
        <v>176.26400000000001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147</v>
      </c>
      <c r="AU393" s="236" t="s">
        <v>82</v>
      </c>
      <c r="AV393" s="13" t="s">
        <v>82</v>
      </c>
      <c r="AW393" s="13" t="s">
        <v>33</v>
      </c>
      <c r="AX393" s="13" t="s">
        <v>80</v>
      </c>
      <c r="AY393" s="236" t="s">
        <v>130</v>
      </c>
    </row>
    <row r="394" s="2" customFormat="1" ht="24.15" customHeight="1">
      <c r="A394" s="40"/>
      <c r="B394" s="41"/>
      <c r="C394" s="206" t="s">
        <v>594</v>
      </c>
      <c r="D394" s="206" t="s">
        <v>133</v>
      </c>
      <c r="E394" s="207" t="s">
        <v>595</v>
      </c>
      <c r="F394" s="208" t="s">
        <v>596</v>
      </c>
      <c r="G394" s="209" t="s">
        <v>199</v>
      </c>
      <c r="H394" s="210">
        <v>54.543999999999997</v>
      </c>
      <c r="I394" s="211"/>
      <c r="J394" s="212">
        <f>ROUND(I394*H394,2)</f>
        <v>0</v>
      </c>
      <c r="K394" s="208" t="s">
        <v>137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0.012676959999999999</v>
      </c>
      <c r="R394" s="215">
        <f>Q394*H394</f>
        <v>0.69145210623999998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157</v>
      </c>
      <c r="AT394" s="217" t="s">
        <v>133</v>
      </c>
      <c r="AU394" s="217" t="s">
        <v>82</v>
      </c>
      <c r="AY394" s="19" t="s">
        <v>130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157</v>
      </c>
      <c r="BM394" s="217" t="s">
        <v>597</v>
      </c>
    </row>
    <row r="395" s="2" customFormat="1">
      <c r="A395" s="40"/>
      <c r="B395" s="41"/>
      <c r="C395" s="42"/>
      <c r="D395" s="219" t="s">
        <v>140</v>
      </c>
      <c r="E395" s="42"/>
      <c r="F395" s="220" t="s">
        <v>598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140</v>
      </c>
      <c r="AU395" s="19" t="s">
        <v>82</v>
      </c>
    </row>
    <row r="396" s="2" customFormat="1">
      <c r="A396" s="40"/>
      <c r="B396" s="41"/>
      <c r="C396" s="42"/>
      <c r="D396" s="224" t="s">
        <v>141</v>
      </c>
      <c r="E396" s="42"/>
      <c r="F396" s="225" t="s">
        <v>599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141</v>
      </c>
      <c r="AU396" s="19" t="s">
        <v>82</v>
      </c>
    </row>
    <row r="397" s="13" customFormat="1">
      <c r="A397" s="13"/>
      <c r="B397" s="226"/>
      <c r="C397" s="227"/>
      <c r="D397" s="219" t="s">
        <v>147</v>
      </c>
      <c r="E397" s="228" t="s">
        <v>19</v>
      </c>
      <c r="F397" s="229" t="s">
        <v>600</v>
      </c>
      <c r="G397" s="227"/>
      <c r="H397" s="230">
        <v>60.143999999999998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147</v>
      </c>
      <c r="AU397" s="236" t="s">
        <v>82</v>
      </c>
      <c r="AV397" s="13" t="s">
        <v>82</v>
      </c>
      <c r="AW397" s="13" t="s">
        <v>33</v>
      </c>
      <c r="AX397" s="13" t="s">
        <v>72</v>
      </c>
      <c r="AY397" s="236" t="s">
        <v>130</v>
      </c>
    </row>
    <row r="398" s="13" customFormat="1">
      <c r="A398" s="13"/>
      <c r="B398" s="226"/>
      <c r="C398" s="227"/>
      <c r="D398" s="219" t="s">
        <v>147</v>
      </c>
      <c r="E398" s="228" t="s">
        <v>19</v>
      </c>
      <c r="F398" s="229" t="s">
        <v>318</v>
      </c>
      <c r="G398" s="227"/>
      <c r="H398" s="230">
        <v>-5.5999999999999996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147</v>
      </c>
      <c r="AU398" s="236" t="s">
        <v>82</v>
      </c>
      <c r="AV398" s="13" t="s">
        <v>82</v>
      </c>
      <c r="AW398" s="13" t="s">
        <v>33</v>
      </c>
      <c r="AX398" s="13" t="s">
        <v>72</v>
      </c>
      <c r="AY398" s="236" t="s">
        <v>130</v>
      </c>
    </row>
    <row r="399" s="15" customFormat="1">
      <c r="A399" s="15"/>
      <c r="B399" s="247"/>
      <c r="C399" s="248"/>
      <c r="D399" s="219" t="s">
        <v>147</v>
      </c>
      <c r="E399" s="249" t="s">
        <v>19</v>
      </c>
      <c r="F399" s="250" t="s">
        <v>165</v>
      </c>
      <c r="G399" s="248"/>
      <c r="H399" s="251">
        <v>54.543999999999997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147</v>
      </c>
      <c r="AU399" s="257" t="s">
        <v>82</v>
      </c>
      <c r="AV399" s="15" t="s">
        <v>157</v>
      </c>
      <c r="AW399" s="15" t="s">
        <v>4</v>
      </c>
      <c r="AX399" s="15" t="s">
        <v>80</v>
      </c>
      <c r="AY399" s="257" t="s">
        <v>130</v>
      </c>
    </row>
    <row r="400" s="2" customFormat="1" ht="16.5" customHeight="1">
      <c r="A400" s="40"/>
      <c r="B400" s="41"/>
      <c r="C400" s="258" t="s">
        <v>601</v>
      </c>
      <c r="D400" s="258" t="s">
        <v>166</v>
      </c>
      <c r="E400" s="259" t="s">
        <v>602</v>
      </c>
      <c r="F400" s="260" t="s">
        <v>603</v>
      </c>
      <c r="G400" s="261" t="s">
        <v>199</v>
      </c>
      <c r="H400" s="262">
        <v>57.271000000000001</v>
      </c>
      <c r="I400" s="263"/>
      <c r="J400" s="264">
        <f>ROUND(I400*H400,2)</f>
        <v>0</v>
      </c>
      <c r="K400" s="260" t="s">
        <v>137</v>
      </c>
      <c r="L400" s="265"/>
      <c r="M400" s="266" t="s">
        <v>19</v>
      </c>
      <c r="N400" s="267" t="s">
        <v>43</v>
      </c>
      <c r="O400" s="86"/>
      <c r="P400" s="215">
        <f>O400*H400</f>
        <v>0</v>
      </c>
      <c r="Q400" s="215">
        <v>0.014999999999999999</v>
      </c>
      <c r="R400" s="215">
        <f>Q400*H400</f>
        <v>0.85906499999999997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249</v>
      </c>
      <c r="AT400" s="217" t="s">
        <v>166</v>
      </c>
      <c r="AU400" s="217" t="s">
        <v>82</v>
      </c>
      <c r="AY400" s="19" t="s">
        <v>130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157</v>
      </c>
      <c r="BM400" s="217" t="s">
        <v>604</v>
      </c>
    </row>
    <row r="401" s="2" customFormat="1">
      <c r="A401" s="40"/>
      <c r="B401" s="41"/>
      <c r="C401" s="42"/>
      <c r="D401" s="219" t="s">
        <v>140</v>
      </c>
      <c r="E401" s="42"/>
      <c r="F401" s="220" t="s">
        <v>603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140</v>
      </c>
      <c r="AU401" s="19" t="s">
        <v>82</v>
      </c>
    </row>
    <row r="402" s="13" customFormat="1">
      <c r="A402" s="13"/>
      <c r="B402" s="226"/>
      <c r="C402" s="227"/>
      <c r="D402" s="219" t="s">
        <v>147</v>
      </c>
      <c r="E402" s="228" t="s">
        <v>19</v>
      </c>
      <c r="F402" s="229" t="s">
        <v>605</v>
      </c>
      <c r="G402" s="227"/>
      <c r="H402" s="230">
        <v>57.271000000000001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147</v>
      </c>
      <c r="AU402" s="236" t="s">
        <v>82</v>
      </c>
      <c r="AV402" s="13" t="s">
        <v>82</v>
      </c>
      <c r="AW402" s="13" t="s">
        <v>33</v>
      </c>
      <c r="AX402" s="13" t="s">
        <v>80</v>
      </c>
      <c r="AY402" s="236" t="s">
        <v>130</v>
      </c>
    </row>
    <row r="403" s="2" customFormat="1" ht="24.15" customHeight="1">
      <c r="A403" s="40"/>
      <c r="B403" s="41"/>
      <c r="C403" s="206" t="s">
        <v>606</v>
      </c>
      <c r="D403" s="206" t="s">
        <v>133</v>
      </c>
      <c r="E403" s="207" t="s">
        <v>607</v>
      </c>
      <c r="F403" s="208" t="s">
        <v>608</v>
      </c>
      <c r="G403" s="209" t="s">
        <v>199</v>
      </c>
      <c r="H403" s="210">
        <v>167.87000000000001</v>
      </c>
      <c r="I403" s="211"/>
      <c r="J403" s="212">
        <f>ROUND(I403*H403,2)</f>
        <v>0</v>
      </c>
      <c r="K403" s="208" t="s">
        <v>137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8.0599999999999994E-05</v>
      </c>
      <c r="R403" s="215">
        <f>Q403*H403</f>
        <v>0.013530321999999999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157</v>
      </c>
      <c r="AT403" s="217" t="s">
        <v>133</v>
      </c>
      <c r="AU403" s="217" t="s">
        <v>82</v>
      </c>
      <c r="AY403" s="19" t="s">
        <v>130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157</v>
      </c>
      <c r="BM403" s="217" t="s">
        <v>609</v>
      </c>
    </row>
    <row r="404" s="2" customFormat="1">
      <c r="A404" s="40"/>
      <c r="B404" s="41"/>
      <c r="C404" s="42"/>
      <c r="D404" s="219" t="s">
        <v>140</v>
      </c>
      <c r="E404" s="42"/>
      <c r="F404" s="220" t="s">
        <v>610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140</v>
      </c>
      <c r="AU404" s="19" t="s">
        <v>82</v>
      </c>
    </row>
    <row r="405" s="2" customFormat="1">
      <c r="A405" s="40"/>
      <c r="B405" s="41"/>
      <c r="C405" s="42"/>
      <c r="D405" s="224" t="s">
        <v>141</v>
      </c>
      <c r="E405" s="42"/>
      <c r="F405" s="225" t="s">
        <v>611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141</v>
      </c>
      <c r="AU405" s="19" t="s">
        <v>82</v>
      </c>
    </row>
    <row r="406" s="2" customFormat="1" ht="24.15" customHeight="1">
      <c r="A406" s="40"/>
      <c r="B406" s="41"/>
      <c r="C406" s="206" t="s">
        <v>612</v>
      </c>
      <c r="D406" s="206" t="s">
        <v>133</v>
      </c>
      <c r="E406" s="207" t="s">
        <v>613</v>
      </c>
      <c r="F406" s="208" t="s">
        <v>614</v>
      </c>
      <c r="G406" s="209" t="s">
        <v>199</v>
      </c>
      <c r="H406" s="210">
        <v>54.543999999999997</v>
      </c>
      <c r="I406" s="211"/>
      <c r="J406" s="212">
        <f>ROUND(I406*H406,2)</f>
        <v>0</v>
      </c>
      <c r="K406" s="208" t="s">
        <v>137</v>
      </c>
      <c r="L406" s="46"/>
      <c r="M406" s="213" t="s">
        <v>19</v>
      </c>
      <c r="N406" s="214" t="s">
        <v>43</v>
      </c>
      <c r="O406" s="86"/>
      <c r="P406" s="215">
        <f>O406*H406</f>
        <v>0</v>
      </c>
      <c r="Q406" s="215">
        <v>8.0599999999999994E-05</v>
      </c>
      <c r="R406" s="215">
        <f>Q406*H406</f>
        <v>0.0043962463999999996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157</v>
      </c>
      <c r="AT406" s="217" t="s">
        <v>133</v>
      </c>
      <c r="AU406" s="217" t="s">
        <v>82</v>
      </c>
      <c r="AY406" s="19" t="s">
        <v>130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157</v>
      </c>
      <c r="BM406" s="217" t="s">
        <v>615</v>
      </c>
    </row>
    <row r="407" s="2" customFormat="1">
      <c r="A407" s="40"/>
      <c r="B407" s="41"/>
      <c r="C407" s="42"/>
      <c r="D407" s="219" t="s">
        <v>140</v>
      </c>
      <c r="E407" s="42"/>
      <c r="F407" s="220" t="s">
        <v>616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140</v>
      </c>
      <c r="AU407" s="19" t="s">
        <v>82</v>
      </c>
    </row>
    <row r="408" s="2" customFormat="1">
      <c r="A408" s="40"/>
      <c r="B408" s="41"/>
      <c r="C408" s="42"/>
      <c r="D408" s="224" t="s">
        <v>141</v>
      </c>
      <c r="E408" s="42"/>
      <c r="F408" s="225" t="s">
        <v>617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141</v>
      </c>
      <c r="AU408" s="19" t="s">
        <v>82</v>
      </c>
    </row>
    <row r="409" s="2" customFormat="1" ht="16.5" customHeight="1">
      <c r="A409" s="40"/>
      <c r="B409" s="41"/>
      <c r="C409" s="206" t="s">
        <v>618</v>
      </c>
      <c r="D409" s="206" t="s">
        <v>133</v>
      </c>
      <c r="E409" s="207" t="s">
        <v>619</v>
      </c>
      <c r="F409" s="208" t="s">
        <v>620</v>
      </c>
      <c r="G409" s="209" t="s">
        <v>302</v>
      </c>
      <c r="H409" s="210">
        <v>56.219999999999999</v>
      </c>
      <c r="I409" s="211"/>
      <c r="J409" s="212">
        <f>ROUND(I409*H409,2)</f>
        <v>0</v>
      </c>
      <c r="K409" s="208" t="s">
        <v>137</v>
      </c>
      <c r="L409" s="46"/>
      <c r="M409" s="213" t="s">
        <v>19</v>
      </c>
      <c r="N409" s="214" t="s">
        <v>43</v>
      </c>
      <c r="O409" s="86"/>
      <c r="P409" s="215">
        <f>O409*H409</f>
        <v>0</v>
      </c>
      <c r="Q409" s="215">
        <v>3.0000000000000001E-05</v>
      </c>
      <c r="R409" s="215">
        <f>Q409*H409</f>
        <v>0.0016865999999999999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157</v>
      </c>
      <c r="AT409" s="217" t="s">
        <v>133</v>
      </c>
      <c r="AU409" s="217" t="s">
        <v>82</v>
      </c>
      <c r="AY409" s="19" t="s">
        <v>130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157</v>
      </c>
      <c r="BM409" s="217" t="s">
        <v>621</v>
      </c>
    </row>
    <row r="410" s="2" customFormat="1">
      <c r="A410" s="40"/>
      <c r="B410" s="41"/>
      <c r="C410" s="42"/>
      <c r="D410" s="219" t="s">
        <v>140</v>
      </c>
      <c r="E410" s="42"/>
      <c r="F410" s="220" t="s">
        <v>622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140</v>
      </c>
      <c r="AU410" s="19" t="s">
        <v>82</v>
      </c>
    </row>
    <row r="411" s="2" customFormat="1">
      <c r="A411" s="40"/>
      <c r="B411" s="41"/>
      <c r="C411" s="42"/>
      <c r="D411" s="224" t="s">
        <v>141</v>
      </c>
      <c r="E411" s="42"/>
      <c r="F411" s="225" t="s">
        <v>623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141</v>
      </c>
      <c r="AU411" s="19" t="s">
        <v>82</v>
      </c>
    </row>
    <row r="412" s="13" customFormat="1">
      <c r="A412" s="13"/>
      <c r="B412" s="226"/>
      <c r="C412" s="227"/>
      <c r="D412" s="219" t="s">
        <v>147</v>
      </c>
      <c r="E412" s="228" t="s">
        <v>19</v>
      </c>
      <c r="F412" s="229" t="s">
        <v>624</v>
      </c>
      <c r="G412" s="227"/>
      <c r="H412" s="230">
        <v>47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147</v>
      </c>
      <c r="AU412" s="236" t="s">
        <v>82</v>
      </c>
      <c r="AV412" s="13" t="s">
        <v>82</v>
      </c>
      <c r="AW412" s="13" t="s">
        <v>33</v>
      </c>
      <c r="AX412" s="13" t="s">
        <v>72</v>
      </c>
      <c r="AY412" s="236" t="s">
        <v>130</v>
      </c>
    </row>
    <row r="413" s="13" customFormat="1">
      <c r="A413" s="13"/>
      <c r="B413" s="226"/>
      <c r="C413" s="227"/>
      <c r="D413" s="219" t="s">
        <v>147</v>
      </c>
      <c r="E413" s="228" t="s">
        <v>19</v>
      </c>
      <c r="F413" s="229" t="s">
        <v>625</v>
      </c>
      <c r="G413" s="227"/>
      <c r="H413" s="230">
        <v>-2.3999999999999999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147</v>
      </c>
      <c r="AU413" s="236" t="s">
        <v>82</v>
      </c>
      <c r="AV413" s="13" t="s">
        <v>82</v>
      </c>
      <c r="AW413" s="13" t="s">
        <v>33</v>
      </c>
      <c r="AX413" s="13" t="s">
        <v>72</v>
      </c>
      <c r="AY413" s="236" t="s">
        <v>130</v>
      </c>
    </row>
    <row r="414" s="13" customFormat="1">
      <c r="A414" s="13"/>
      <c r="B414" s="226"/>
      <c r="C414" s="227"/>
      <c r="D414" s="219" t="s">
        <v>147</v>
      </c>
      <c r="E414" s="228" t="s">
        <v>19</v>
      </c>
      <c r="F414" s="229" t="s">
        <v>626</v>
      </c>
      <c r="G414" s="227"/>
      <c r="H414" s="230">
        <v>-1.6000000000000001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147</v>
      </c>
      <c r="AU414" s="236" t="s">
        <v>82</v>
      </c>
      <c r="AV414" s="13" t="s">
        <v>82</v>
      </c>
      <c r="AW414" s="13" t="s">
        <v>33</v>
      </c>
      <c r="AX414" s="13" t="s">
        <v>72</v>
      </c>
      <c r="AY414" s="236" t="s">
        <v>130</v>
      </c>
    </row>
    <row r="415" s="13" customFormat="1">
      <c r="A415" s="13"/>
      <c r="B415" s="226"/>
      <c r="C415" s="227"/>
      <c r="D415" s="219" t="s">
        <v>147</v>
      </c>
      <c r="E415" s="228" t="s">
        <v>19</v>
      </c>
      <c r="F415" s="229" t="s">
        <v>627</v>
      </c>
      <c r="G415" s="227"/>
      <c r="H415" s="230">
        <v>-1.1000000000000001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147</v>
      </c>
      <c r="AU415" s="236" t="s">
        <v>82</v>
      </c>
      <c r="AV415" s="13" t="s">
        <v>82</v>
      </c>
      <c r="AW415" s="13" t="s">
        <v>33</v>
      </c>
      <c r="AX415" s="13" t="s">
        <v>72</v>
      </c>
      <c r="AY415" s="236" t="s">
        <v>130</v>
      </c>
    </row>
    <row r="416" s="13" customFormat="1">
      <c r="A416" s="13"/>
      <c r="B416" s="226"/>
      <c r="C416" s="227"/>
      <c r="D416" s="219" t="s">
        <v>147</v>
      </c>
      <c r="E416" s="228" t="s">
        <v>19</v>
      </c>
      <c r="F416" s="229" t="s">
        <v>342</v>
      </c>
      <c r="G416" s="227"/>
      <c r="H416" s="230">
        <v>14.32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147</v>
      </c>
      <c r="AU416" s="236" t="s">
        <v>82</v>
      </c>
      <c r="AV416" s="13" t="s">
        <v>82</v>
      </c>
      <c r="AW416" s="13" t="s">
        <v>33</v>
      </c>
      <c r="AX416" s="13" t="s">
        <v>72</v>
      </c>
      <c r="AY416" s="236" t="s">
        <v>130</v>
      </c>
    </row>
    <row r="417" s="15" customFormat="1">
      <c r="A417" s="15"/>
      <c r="B417" s="247"/>
      <c r="C417" s="248"/>
      <c r="D417" s="219" t="s">
        <v>147</v>
      </c>
      <c r="E417" s="249" t="s">
        <v>19</v>
      </c>
      <c r="F417" s="250" t="s">
        <v>165</v>
      </c>
      <c r="G417" s="248"/>
      <c r="H417" s="251">
        <v>56.219999999999999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7" t="s">
        <v>147</v>
      </c>
      <c r="AU417" s="257" t="s">
        <v>82</v>
      </c>
      <c r="AV417" s="15" t="s">
        <v>157</v>
      </c>
      <c r="AW417" s="15" t="s">
        <v>4</v>
      </c>
      <c r="AX417" s="15" t="s">
        <v>80</v>
      </c>
      <c r="AY417" s="257" t="s">
        <v>130</v>
      </c>
    </row>
    <row r="418" s="2" customFormat="1" ht="16.5" customHeight="1">
      <c r="A418" s="40"/>
      <c r="B418" s="41"/>
      <c r="C418" s="258" t="s">
        <v>628</v>
      </c>
      <c r="D418" s="258" t="s">
        <v>166</v>
      </c>
      <c r="E418" s="259" t="s">
        <v>629</v>
      </c>
      <c r="F418" s="260" t="s">
        <v>630</v>
      </c>
      <c r="G418" s="261" t="s">
        <v>302</v>
      </c>
      <c r="H418" s="262">
        <v>59.030999999999999</v>
      </c>
      <c r="I418" s="263"/>
      <c r="J418" s="264">
        <f>ROUND(I418*H418,2)</f>
        <v>0</v>
      </c>
      <c r="K418" s="260" t="s">
        <v>137</v>
      </c>
      <c r="L418" s="265"/>
      <c r="M418" s="266" t="s">
        <v>19</v>
      </c>
      <c r="N418" s="267" t="s">
        <v>43</v>
      </c>
      <c r="O418" s="86"/>
      <c r="P418" s="215">
        <f>O418*H418</f>
        <v>0</v>
      </c>
      <c r="Q418" s="215">
        <v>0.00055999999999999995</v>
      </c>
      <c r="R418" s="215">
        <f>Q418*H418</f>
        <v>0.033057359999999994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249</v>
      </c>
      <c r="AT418" s="217" t="s">
        <v>166</v>
      </c>
      <c r="AU418" s="217" t="s">
        <v>82</v>
      </c>
      <c r="AY418" s="19" t="s">
        <v>130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80</v>
      </c>
      <c r="BK418" s="218">
        <f>ROUND(I418*H418,2)</f>
        <v>0</v>
      </c>
      <c r="BL418" s="19" t="s">
        <v>157</v>
      </c>
      <c r="BM418" s="217" t="s">
        <v>631</v>
      </c>
    </row>
    <row r="419" s="2" customFormat="1">
      <c r="A419" s="40"/>
      <c r="B419" s="41"/>
      <c r="C419" s="42"/>
      <c r="D419" s="219" t="s">
        <v>140</v>
      </c>
      <c r="E419" s="42"/>
      <c r="F419" s="220" t="s">
        <v>630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140</v>
      </c>
      <c r="AU419" s="19" t="s">
        <v>82</v>
      </c>
    </row>
    <row r="420" s="13" customFormat="1">
      <c r="A420" s="13"/>
      <c r="B420" s="226"/>
      <c r="C420" s="227"/>
      <c r="D420" s="219" t="s">
        <v>147</v>
      </c>
      <c r="E420" s="228" t="s">
        <v>19</v>
      </c>
      <c r="F420" s="229" t="s">
        <v>632</v>
      </c>
      <c r="G420" s="227"/>
      <c r="H420" s="230">
        <v>59.030999999999999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147</v>
      </c>
      <c r="AU420" s="236" t="s">
        <v>82</v>
      </c>
      <c r="AV420" s="13" t="s">
        <v>82</v>
      </c>
      <c r="AW420" s="13" t="s">
        <v>33</v>
      </c>
      <c r="AX420" s="13" t="s">
        <v>80</v>
      </c>
      <c r="AY420" s="236" t="s">
        <v>130</v>
      </c>
    </row>
    <row r="421" s="2" customFormat="1" ht="16.5" customHeight="1">
      <c r="A421" s="40"/>
      <c r="B421" s="41"/>
      <c r="C421" s="206" t="s">
        <v>633</v>
      </c>
      <c r="D421" s="206" t="s">
        <v>133</v>
      </c>
      <c r="E421" s="207" t="s">
        <v>634</v>
      </c>
      <c r="F421" s="208" t="s">
        <v>635</v>
      </c>
      <c r="G421" s="209" t="s">
        <v>302</v>
      </c>
      <c r="H421" s="210">
        <v>71.5</v>
      </c>
      <c r="I421" s="211"/>
      <c r="J421" s="212">
        <f>ROUND(I421*H421,2)</f>
        <v>0</v>
      </c>
      <c r="K421" s="208" t="s">
        <v>137</v>
      </c>
      <c r="L421" s="46"/>
      <c r="M421" s="213" t="s">
        <v>19</v>
      </c>
      <c r="N421" s="214" t="s">
        <v>43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157</v>
      </c>
      <c r="AT421" s="217" t="s">
        <v>133</v>
      </c>
      <c r="AU421" s="217" t="s">
        <v>82</v>
      </c>
      <c r="AY421" s="19" t="s">
        <v>130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80</v>
      </c>
      <c r="BK421" s="218">
        <f>ROUND(I421*H421,2)</f>
        <v>0</v>
      </c>
      <c r="BL421" s="19" t="s">
        <v>157</v>
      </c>
      <c r="BM421" s="217" t="s">
        <v>636</v>
      </c>
    </row>
    <row r="422" s="2" customFormat="1">
      <c r="A422" s="40"/>
      <c r="B422" s="41"/>
      <c r="C422" s="42"/>
      <c r="D422" s="219" t="s">
        <v>140</v>
      </c>
      <c r="E422" s="42"/>
      <c r="F422" s="220" t="s">
        <v>637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140</v>
      </c>
      <c r="AU422" s="19" t="s">
        <v>82</v>
      </c>
    </row>
    <row r="423" s="2" customFormat="1">
      <c r="A423" s="40"/>
      <c r="B423" s="41"/>
      <c r="C423" s="42"/>
      <c r="D423" s="224" t="s">
        <v>141</v>
      </c>
      <c r="E423" s="42"/>
      <c r="F423" s="225" t="s">
        <v>638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141</v>
      </c>
      <c r="AU423" s="19" t="s">
        <v>82</v>
      </c>
    </row>
    <row r="424" s="13" customFormat="1">
      <c r="A424" s="13"/>
      <c r="B424" s="226"/>
      <c r="C424" s="227"/>
      <c r="D424" s="219" t="s">
        <v>147</v>
      </c>
      <c r="E424" s="228" t="s">
        <v>19</v>
      </c>
      <c r="F424" s="229" t="s">
        <v>639</v>
      </c>
      <c r="G424" s="227"/>
      <c r="H424" s="230">
        <v>16.800000000000001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147</v>
      </c>
      <c r="AU424" s="236" t="s">
        <v>82</v>
      </c>
      <c r="AV424" s="13" t="s">
        <v>82</v>
      </c>
      <c r="AW424" s="13" t="s">
        <v>33</v>
      </c>
      <c r="AX424" s="13" t="s">
        <v>72</v>
      </c>
      <c r="AY424" s="236" t="s">
        <v>130</v>
      </c>
    </row>
    <row r="425" s="13" customFormat="1">
      <c r="A425" s="13"/>
      <c r="B425" s="226"/>
      <c r="C425" s="227"/>
      <c r="D425" s="219" t="s">
        <v>147</v>
      </c>
      <c r="E425" s="228" t="s">
        <v>19</v>
      </c>
      <c r="F425" s="229" t="s">
        <v>640</v>
      </c>
      <c r="G425" s="227"/>
      <c r="H425" s="230">
        <v>22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147</v>
      </c>
      <c r="AU425" s="236" t="s">
        <v>82</v>
      </c>
      <c r="AV425" s="13" t="s">
        <v>82</v>
      </c>
      <c r="AW425" s="13" t="s">
        <v>33</v>
      </c>
      <c r="AX425" s="13" t="s">
        <v>72</v>
      </c>
      <c r="AY425" s="236" t="s">
        <v>130</v>
      </c>
    </row>
    <row r="426" s="13" customFormat="1">
      <c r="A426" s="13"/>
      <c r="B426" s="226"/>
      <c r="C426" s="227"/>
      <c r="D426" s="219" t="s">
        <v>147</v>
      </c>
      <c r="E426" s="228" t="s">
        <v>19</v>
      </c>
      <c r="F426" s="229" t="s">
        <v>641</v>
      </c>
      <c r="G426" s="227"/>
      <c r="H426" s="230">
        <v>6.2000000000000002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147</v>
      </c>
      <c r="AU426" s="236" t="s">
        <v>82</v>
      </c>
      <c r="AV426" s="13" t="s">
        <v>82</v>
      </c>
      <c r="AW426" s="13" t="s">
        <v>33</v>
      </c>
      <c r="AX426" s="13" t="s">
        <v>72</v>
      </c>
      <c r="AY426" s="236" t="s">
        <v>130</v>
      </c>
    </row>
    <row r="427" s="13" customFormat="1">
      <c r="A427" s="13"/>
      <c r="B427" s="226"/>
      <c r="C427" s="227"/>
      <c r="D427" s="219" t="s">
        <v>147</v>
      </c>
      <c r="E427" s="228" t="s">
        <v>19</v>
      </c>
      <c r="F427" s="229" t="s">
        <v>642</v>
      </c>
      <c r="G427" s="227"/>
      <c r="H427" s="230">
        <v>3.6000000000000001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147</v>
      </c>
      <c r="AU427" s="236" t="s">
        <v>82</v>
      </c>
      <c r="AV427" s="13" t="s">
        <v>82</v>
      </c>
      <c r="AW427" s="13" t="s">
        <v>33</v>
      </c>
      <c r="AX427" s="13" t="s">
        <v>72</v>
      </c>
      <c r="AY427" s="236" t="s">
        <v>130</v>
      </c>
    </row>
    <row r="428" s="13" customFormat="1">
      <c r="A428" s="13"/>
      <c r="B428" s="226"/>
      <c r="C428" s="227"/>
      <c r="D428" s="219" t="s">
        <v>147</v>
      </c>
      <c r="E428" s="228" t="s">
        <v>19</v>
      </c>
      <c r="F428" s="229" t="s">
        <v>643</v>
      </c>
      <c r="G428" s="227"/>
      <c r="H428" s="230">
        <v>4.4000000000000004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147</v>
      </c>
      <c r="AU428" s="236" t="s">
        <v>82</v>
      </c>
      <c r="AV428" s="13" t="s">
        <v>82</v>
      </c>
      <c r="AW428" s="13" t="s">
        <v>33</v>
      </c>
      <c r="AX428" s="13" t="s">
        <v>72</v>
      </c>
      <c r="AY428" s="236" t="s">
        <v>130</v>
      </c>
    </row>
    <row r="429" s="13" customFormat="1">
      <c r="A429" s="13"/>
      <c r="B429" s="226"/>
      <c r="C429" s="227"/>
      <c r="D429" s="219" t="s">
        <v>147</v>
      </c>
      <c r="E429" s="228" t="s">
        <v>19</v>
      </c>
      <c r="F429" s="229" t="s">
        <v>644</v>
      </c>
      <c r="G429" s="227"/>
      <c r="H429" s="230">
        <v>5.7000000000000002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147</v>
      </c>
      <c r="AU429" s="236" t="s">
        <v>82</v>
      </c>
      <c r="AV429" s="13" t="s">
        <v>82</v>
      </c>
      <c r="AW429" s="13" t="s">
        <v>33</v>
      </c>
      <c r="AX429" s="13" t="s">
        <v>72</v>
      </c>
      <c r="AY429" s="236" t="s">
        <v>130</v>
      </c>
    </row>
    <row r="430" s="13" customFormat="1">
      <c r="A430" s="13"/>
      <c r="B430" s="226"/>
      <c r="C430" s="227"/>
      <c r="D430" s="219" t="s">
        <v>147</v>
      </c>
      <c r="E430" s="228" t="s">
        <v>19</v>
      </c>
      <c r="F430" s="229" t="s">
        <v>645</v>
      </c>
      <c r="G430" s="227"/>
      <c r="H430" s="230">
        <v>3.2000000000000002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147</v>
      </c>
      <c r="AU430" s="236" t="s">
        <v>82</v>
      </c>
      <c r="AV430" s="13" t="s">
        <v>82</v>
      </c>
      <c r="AW430" s="13" t="s">
        <v>33</v>
      </c>
      <c r="AX430" s="13" t="s">
        <v>72</v>
      </c>
      <c r="AY430" s="236" t="s">
        <v>130</v>
      </c>
    </row>
    <row r="431" s="13" customFormat="1">
      <c r="A431" s="13"/>
      <c r="B431" s="226"/>
      <c r="C431" s="227"/>
      <c r="D431" s="219" t="s">
        <v>147</v>
      </c>
      <c r="E431" s="228" t="s">
        <v>19</v>
      </c>
      <c r="F431" s="229" t="s">
        <v>646</v>
      </c>
      <c r="G431" s="227"/>
      <c r="H431" s="230">
        <v>9.5999999999999996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147</v>
      </c>
      <c r="AU431" s="236" t="s">
        <v>82</v>
      </c>
      <c r="AV431" s="13" t="s">
        <v>82</v>
      </c>
      <c r="AW431" s="13" t="s">
        <v>33</v>
      </c>
      <c r="AX431" s="13" t="s">
        <v>72</v>
      </c>
      <c r="AY431" s="236" t="s">
        <v>130</v>
      </c>
    </row>
    <row r="432" s="15" customFormat="1">
      <c r="A432" s="15"/>
      <c r="B432" s="247"/>
      <c r="C432" s="248"/>
      <c r="D432" s="219" t="s">
        <v>147</v>
      </c>
      <c r="E432" s="249" t="s">
        <v>19</v>
      </c>
      <c r="F432" s="250" t="s">
        <v>165</v>
      </c>
      <c r="G432" s="248"/>
      <c r="H432" s="251">
        <v>71.5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7" t="s">
        <v>147</v>
      </c>
      <c r="AU432" s="257" t="s">
        <v>82</v>
      </c>
      <c r="AV432" s="15" t="s">
        <v>157</v>
      </c>
      <c r="AW432" s="15" t="s">
        <v>4</v>
      </c>
      <c r="AX432" s="15" t="s">
        <v>80</v>
      </c>
      <c r="AY432" s="257" t="s">
        <v>130</v>
      </c>
    </row>
    <row r="433" s="2" customFormat="1" ht="16.5" customHeight="1">
      <c r="A433" s="40"/>
      <c r="B433" s="41"/>
      <c r="C433" s="258" t="s">
        <v>98</v>
      </c>
      <c r="D433" s="258" t="s">
        <v>166</v>
      </c>
      <c r="E433" s="259" t="s">
        <v>647</v>
      </c>
      <c r="F433" s="260" t="s">
        <v>648</v>
      </c>
      <c r="G433" s="261" t="s">
        <v>302</v>
      </c>
      <c r="H433" s="262">
        <v>75.075000000000003</v>
      </c>
      <c r="I433" s="263"/>
      <c r="J433" s="264">
        <f>ROUND(I433*H433,2)</f>
        <v>0</v>
      </c>
      <c r="K433" s="260" t="s">
        <v>137</v>
      </c>
      <c r="L433" s="265"/>
      <c r="M433" s="266" t="s">
        <v>19</v>
      </c>
      <c r="N433" s="267" t="s">
        <v>43</v>
      </c>
      <c r="O433" s="86"/>
      <c r="P433" s="215">
        <f>O433*H433</f>
        <v>0</v>
      </c>
      <c r="Q433" s="215">
        <v>3.0000000000000001E-05</v>
      </c>
      <c r="R433" s="215">
        <f>Q433*H433</f>
        <v>0.0022522500000000003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249</v>
      </c>
      <c r="AT433" s="217" t="s">
        <v>166</v>
      </c>
      <c r="AU433" s="217" t="s">
        <v>82</v>
      </c>
      <c r="AY433" s="19" t="s">
        <v>130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80</v>
      </c>
      <c r="BK433" s="218">
        <f>ROUND(I433*H433,2)</f>
        <v>0</v>
      </c>
      <c r="BL433" s="19" t="s">
        <v>157</v>
      </c>
      <c r="BM433" s="217" t="s">
        <v>649</v>
      </c>
    </row>
    <row r="434" s="2" customFormat="1">
      <c r="A434" s="40"/>
      <c r="B434" s="41"/>
      <c r="C434" s="42"/>
      <c r="D434" s="219" t="s">
        <v>140</v>
      </c>
      <c r="E434" s="42"/>
      <c r="F434" s="220" t="s">
        <v>648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140</v>
      </c>
      <c r="AU434" s="19" t="s">
        <v>82</v>
      </c>
    </row>
    <row r="435" s="13" customFormat="1">
      <c r="A435" s="13"/>
      <c r="B435" s="226"/>
      <c r="C435" s="227"/>
      <c r="D435" s="219" t="s">
        <v>147</v>
      </c>
      <c r="E435" s="228" t="s">
        <v>19</v>
      </c>
      <c r="F435" s="229" t="s">
        <v>650</v>
      </c>
      <c r="G435" s="227"/>
      <c r="H435" s="230">
        <v>75.075000000000003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147</v>
      </c>
      <c r="AU435" s="236" t="s">
        <v>82</v>
      </c>
      <c r="AV435" s="13" t="s">
        <v>82</v>
      </c>
      <c r="AW435" s="13" t="s">
        <v>33</v>
      </c>
      <c r="AX435" s="13" t="s">
        <v>80</v>
      </c>
      <c r="AY435" s="236" t="s">
        <v>130</v>
      </c>
    </row>
    <row r="436" s="2" customFormat="1" ht="16.5" customHeight="1">
      <c r="A436" s="40"/>
      <c r="B436" s="41"/>
      <c r="C436" s="206" t="s">
        <v>651</v>
      </c>
      <c r="D436" s="206" t="s">
        <v>133</v>
      </c>
      <c r="E436" s="207" t="s">
        <v>634</v>
      </c>
      <c r="F436" s="208" t="s">
        <v>635</v>
      </c>
      <c r="G436" s="209" t="s">
        <v>302</v>
      </c>
      <c r="H436" s="210">
        <v>54.700000000000003</v>
      </c>
      <c r="I436" s="211"/>
      <c r="J436" s="212">
        <f>ROUND(I436*H436,2)</f>
        <v>0</v>
      </c>
      <c r="K436" s="208" t="s">
        <v>137</v>
      </c>
      <c r="L436" s="46"/>
      <c r="M436" s="213" t="s">
        <v>19</v>
      </c>
      <c r="N436" s="214" t="s">
        <v>43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157</v>
      </c>
      <c r="AT436" s="217" t="s">
        <v>133</v>
      </c>
      <c r="AU436" s="217" t="s">
        <v>82</v>
      </c>
      <c r="AY436" s="19" t="s">
        <v>130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80</v>
      </c>
      <c r="BK436" s="218">
        <f>ROUND(I436*H436,2)</f>
        <v>0</v>
      </c>
      <c r="BL436" s="19" t="s">
        <v>157</v>
      </c>
      <c r="BM436" s="217" t="s">
        <v>652</v>
      </c>
    </row>
    <row r="437" s="2" customFormat="1">
      <c r="A437" s="40"/>
      <c r="B437" s="41"/>
      <c r="C437" s="42"/>
      <c r="D437" s="219" t="s">
        <v>140</v>
      </c>
      <c r="E437" s="42"/>
      <c r="F437" s="220" t="s">
        <v>637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140</v>
      </c>
      <c r="AU437" s="19" t="s">
        <v>82</v>
      </c>
    </row>
    <row r="438" s="2" customFormat="1">
      <c r="A438" s="40"/>
      <c r="B438" s="41"/>
      <c r="C438" s="42"/>
      <c r="D438" s="224" t="s">
        <v>141</v>
      </c>
      <c r="E438" s="42"/>
      <c r="F438" s="225" t="s">
        <v>638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141</v>
      </c>
      <c r="AU438" s="19" t="s">
        <v>82</v>
      </c>
    </row>
    <row r="439" s="13" customFormat="1">
      <c r="A439" s="13"/>
      <c r="B439" s="226"/>
      <c r="C439" s="227"/>
      <c r="D439" s="219" t="s">
        <v>147</v>
      </c>
      <c r="E439" s="228" t="s">
        <v>19</v>
      </c>
      <c r="F439" s="229" t="s">
        <v>640</v>
      </c>
      <c r="G439" s="227"/>
      <c r="H439" s="230">
        <v>22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147</v>
      </c>
      <c r="AU439" s="236" t="s">
        <v>82</v>
      </c>
      <c r="AV439" s="13" t="s">
        <v>82</v>
      </c>
      <c r="AW439" s="13" t="s">
        <v>33</v>
      </c>
      <c r="AX439" s="13" t="s">
        <v>72</v>
      </c>
      <c r="AY439" s="236" t="s">
        <v>130</v>
      </c>
    </row>
    <row r="440" s="13" customFormat="1">
      <c r="A440" s="13"/>
      <c r="B440" s="226"/>
      <c r="C440" s="227"/>
      <c r="D440" s="219" t="s">
        <v>147</v>
      </c>
      <c r="E440" s="228" t="s">
        <v>19</v>
      </c>
      <c r="F440" s="229" t="s">
        <v>641</v>
      </c>
      <c r="G440" s="227"/>
      <c r="H440" s="230">
        <v>6.2000000000000002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147</v>
      </c>
      <c r="AU440" s="236" t="s">
        <v>82</v>
      </c>
      <c r="AV440" s="13" t="s">
        <v>82</v>
      </c>
      <c r="AW440" s="13" t="s">
        <v>33</v>
      </c>
      <c r="AX440" s="13" t="s">
        <v>72</v>
      </c>
      <c r="AY440" s="236" t="s">
        <v>130</v>
      </c>
    </row>
    <row r="441" s="13" customFormat="1">
      <c r="A441" s="13"/>
      <c r="B441" s="226"/>
      <c r="C441" s="227"/>
      <c r="D441" s="219" t="s">
        <v>147</v>
      </c>
      <c r="E441" s="228" t="s">
        <v>19</v>
      </c>
      <c r="F441" s="229" t="s">
        <v>642</v>
      </c>
      <c r="G441" s="227"/>
      <c r="H441" s="230">
        <v>3.6000000000000001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147</v>
      </c>
      <c r="AU441" s="236" t="s">
        <v>82</v>
      </c>
      <c r="AV441" s="13" t="s">
        <v>82</v>
      </c>
      <c r="AW441" s="13" t="s">
        <v>33</v>
      </c>
      <c r="AX441" s="13" t="s">
        <v>72</v>
      </c>
      <c r="AY441" s="236" t="s">
        <v>130</v>
      </c>
    </row>
    <row r="442" s="13" customFormat="1">
      <c r="A442" s="13"/>
      <c r="B442" s="226"/>
      <c r="C442" s="227"/>
      <c r="D442" s="219" t="s">
        <v>147</v>
      </c>
      <c r="E442" s="228" t="s">
        <v>19</v>
      </c>
      <c r="F442" s="229" t="s">
        <v>643</v>
      </c>
      <c r="G442" s="227"/>
      <c r="H442" s="230">
        <v>4.4000000000000004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147</v>
      </c>
      <c r="AU442" s="236" t="s">
        <v>82</v>
      </c>
      <c r="AV442" s="13" t="s">
        <v>82</v>
      </c>
      <c r="AW442" s="13" t="s">
        <v>33</v>
      </c>
      <c r="AX442" s="13" t="s">
        <v>72</v>
      </c>
      <c r="AY442" s="236" t="s">
        <v>130</v>
      </c>
    </row>
    <row r="443" s="13" customFormat="1">
      <c r="A443" s="13"/>
      <c r="B443" s="226"/>
      <c r="C443" s="227"/>
      <c r="D443" s="219" t="s">
        <v>147</v>
      </c>
      <c r="E443" s="228" t="s">
        <v>19</v>
      </c>
      <c r="F443" s="229" t="s">
        <v>644</v>
      </c>
      <c r="G443" s="227"/>
      <c r="H443" s="230">
        <v>5.7000000000000002</v>
      </c>
      <c r="I443" s="231"/>
      <c r="J443" s="227"/>
      <c r="K443" s="227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147</v>
      </c>
      <c r="AU443" s="236" t="s">
        <v>82</v>
      </c>
      <c r="AV443" s="13" t="s">
        <v>82</v>
      </c>
      <c r="AW443" s="13" t="s">
        <v>33</v>
      </c>
      <c r="AX443" s="13" t="s">
        <v>72</v>
      </c>
      <c r="AY443" s="236" t="s">
        <v>130</v>
      </c>
    </row>
    <row r="444" s="13" customFormat="1">
      <c r="A444" s="13"/>
      <c r="B444" s="226"/>
      <c r="C444" s="227"/>
      <c r="D444" s="219" t="s">
        <v>147</v>
      </c>
      <c r="E444" s="228" t="s">
        <v>19</v>
      </c>
      <c r="F444" s="229" t="s">
        <v>645</v>
      </c>
      <c r="G444" s="227"/>
      <c r="H444" s="230">
        <v>3.2000000000000002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147</v>
      </c>
      <c r="AU444" s="236" t="s">
        <v>82</v>
      </c>
      <c r="AV444" s="13" t="s">
        <v>82</v>
      </c>
      <c r="AW444" s="13" t="s">
        <v>33</v>
      </c>
      <c r="AX444" s="13" t="s">
        <v>72</v>
      </c>
      <c r="AY444" s="236" t="s">
        <v>130</v>
      </c>
    </row>
    <row r="445" s="13" customFormat="1">
      <c r="A445" s="13"/>
      <c r="B445" s="226"/>
      <c r="C445" s="227"/>
      <c r="D445" s="219" t="s">
        <v>147</v>
      </c>
      <c r="E445" s="228" t="s">
        <v>19</v>
      </c>
      <c r="F445" s="229" t="s">
        <v>646</v>
      </c>
      <c r="G445" s="227"/>
      <c r="H445" s="230">
        <v>9.5999999999999996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147</v>
      </c>
      <c r="AU445" s="236" t="s">
        <v>82</v>
      </c>
      <c r="AV445" s="13" t="s">
        <v>82</v>
      </c>
      <c r="AW445" s="13" t="s">
        <v>33</v>
      </c>
      <c r="AX445" s="13" t="s">
        <v>72</v>
      </c>
      <c r="AY445" s="236" t="s">
        <v>130</v>
      </c>
    </row>
    <row r="446" s="15" customFormat="1">
      <c r="A446" s="15"/>
      <c r="B446" s="247"/>
      <c r="C446" s="248"/>
      <c r="D446" s="219" t="s">
        <v>147</v>
      </c>
      <c r="E446" s="249" t="s">
        <v>19</v>
      </c>
      <c r="F446" s="250" t="s">
        <v>165</v>
      </c>
      <c r="G446" s="248"/>
      <c r="H446" s="251">
        <v>54.700000000000003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7" t="s">
        <v>147</v>
      </c>
      <c r="AU446" s="257" t="s">
        <v>82</v>
      </c>
      <c r="AV446" s="15" t="s">
        <v>157</v>
      </c>
      <c r="AW446" s="15" t="s">
        <v>4</v>
      </c>
      <c r="AX446" s="15" t="s">
        <v>80</v>
      </c>
      <c r="AY446" s="257" t="s">
        <v>130</v>
      </c>
    </row>
    <row r="447" s="2" customFormat="1" ht="16.5" customHeight="1">
      <c r="A447" s="40"/>
      <c r="B447" s="41"/>
      <c r="C447" s="258" t="s">
        <v>653</v>
      </c>
      <c r="D447" s="258" t="s">
        <v>166</v>
      </c>
      <c r="E447" s="259" t="s">
        <v>654</v>
      </c>
      <c r="F447" s="260" t="s">
        <v>655</v>
      </c>
      <c r="G447" s="261" t="s">
        <v>302</v>
      </c>
      <c r="H447" s="262">
        <v>57.435000000000002</v>
      </c>
      <c r="I447" s="263"/>
      <c r="J447" s="264">
        <f>ROUND(I447*H447,2)</f>
        <v>0</v>
      </c>
      <c r="K447" s="260" t="s">
        <v>137</v>
      </c>
      <c r="L447" s="265"/>
      <c r="M447" s="266" t="s">
        <v>19</v>
      </c>
      <c r="N447" s="267" t="s">
        <v>43</v>
      </c>
      <c r="O447" s="86"/>
      <c r="P447" s="215">
        <f>O447*H447</f>
        <v>0</v>
      </c>
      <c r="Q447" s="215">
        <v>4.0000000000000003E-05</v>
      </c>
      <c r="R447" s="215">
        <f>Q447*H447</f>
        <v>0.0022974000000000002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249</v>
      </c>
      <c r="AT447" s="217" t="s">
        <v>166</v>
      </c>
      <c r="AU447" s="217" t="s">
        <v>82</v>
      </c>
      <c r="AY447" s="19" t="s">
        <v>130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80</v>
      </c>
      <c r="BK447" s="218">
        <f>ROUND(I447*H447,2)</f>
        <v>0</v>
      </c>
      <c r="BL447" s="19" t="s">
        <v>157</v>
      </c>
      <c r="BM447" s="217" t="s">
        <v>656</v>
      </c>
    </row>
    <row r="448" s="2" customFormat="1">
      <c r="A448" s="40"/>
      <c r="B448" s="41"/>
      <c r="C448" s="42"/>
      <c r="D448" s="219" t="s">
        <v>140</v>
      </c>
      <c r="E448" s="42"/>
      <c r="F448" s="220" t="s">
        <v>655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140</v>
      </c>
      <c r="AU448" s="19" t="s">
        <v>82</v>
      </c>
    </row>
    <row r="449" s="13" customFormat="1">
      <c r="A449" s="13"/>
      <c r="B449" s="226"/>
      <c r="C449" s="227"/>
      <c r="D449" s="219" t="s">
        <v>147</v>
      </c>
      <c r="E449" s="228" t="s">
        <v>19</v>
      </c>
      <c r="F449" s="229" t="s">
        <v>657</v>
      </c>
      <c r="G449" s="227"/>
      <c r="H449" s="230">
        <v>57.435000000000002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147</v>
      </c>
      <c r="AU449" s="236" t="s">
        <v>82</v>
      </c>
      <c r="AV449" s="13" t="s">
        <v>82</v>
      </c>
      <c r="AW449" s="13" t="s">
        <v>33</v>
      </c>
      <c r="AX449" s="13" t="s">
        <v>80</v>
      </c>
      <c r="AY449" s="236" t="s">
        <v>130</v>
      </c>
    </row>
    <row r="450" s="2" customFormat="1" ht="16.5" customHeight="1">
      <c r="A450" s="40"/>
      <c r="B450" s="41"/>
      <c r="C450" s="206" t="s">
        <v>658</v>
      </c>
      <c r="D450" s="206" t="s">
        <v>133</v>
      </c>
      <c r="E450" s="207" t="s">
        <v>659</v>
      </c>
      <c r="F450" s="208" t="s">
        <v>660</v>
      </c>
      <c r="G450" s="209" t="s">
        <v>199</v>
      </c>
      <c r="H450" s="210">
        <v>11.720000000000001</v>
      </c>
      <c r="I450" s="211"/>
      <c r="J450" s="212">
        <f>ROUND(I450*H450,2)</f>
        <v>0</v>
      </c>
      <c r="K450" s="208" t="s">
        <v>137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0.0038</v>
      </c>
      <c r="R450" s="215">
        <f>Q450*H450</f>
        <v>0.044535999999999999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157</v>
      </c>
      <c r="AT450" s="217" t="s">
        <v>133</v>
      </c>
      <c r="AU450" s="217" t="s">
        <v>82</v>
      </c>
      <c r="AY450" s="19" t="s">
        <v>130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157</v>
      </c>
      <c r="BM450" s="217" t="s">
        <v>661</v>
      </c>
    </row>
    <row r="451" s="2" customFormat="1">
      <c r="A451" s="40"/>
      <c r="B451" s="41"/>
      <c r="C451" s="42"/>
      <c r="D451" s="219" t="s">
        <v>140</v>
      </c>
      <c r="E451" s="42"/>
      <c r="F451" s="220" t="s">
        <v>662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140</v>
      </c>
      <c r="AU451" s="19" t="s">
        <v>82</v>
      </c>
    </row>
    <row r="452" s="2" customFormat="1">
      <c r="A452" s="40"/>
      <c r="B452" s="41"/>
      <c r="C452" s="42"/>
      <c r="D452" s="224" t="s">
        <v>141</v>
      </c>
      <c r="E452" s="42"/>
      <c r="F452" s="225" t="s">
        <v>663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141</v>
      </c>
      <c r="AU452" s="19" t="s">
        <v>82</v>
      </c>
    </row>
    <row r="453" s="13" customFormat="1">
      <c r="A453" s="13"/>
      <c r="B453" s="226"/>
      <c r="C453" s="227"/>
      <c r="D453" s="219" t="s">
        <v>147</v>
      </c>
      <c r="E453" s="228" t="s">
        <v>19</v>
      </c>
      <c r="F453" s="229" t="s">
        <v>664</v>
      </c>
      <c r="G453" s="227"/>
      <c r="H453" s="230">
        <v>11.720000000000001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147</v>
      </c>
      <c r="AU453" s="236" t="s">
        <v>82</v>
      </c>
      <c r="AV453" s="13" t="s">
        <v>82</v>
      </c>
      <c r="AW453" s="13" t="s">
        <v>33</v>
      </c>
      <c r="AX453" s="13" t="s">
        <v>80</v>
      </c>
      <c r="AY453" s="236" t="s">
        <v>130</v>
      </c>
    </row>
    <row r="454" s="2" customFormat="1" ht="16.5" customHeight="1">
      <c r="A454" s="40"/>
      <c r="B454" s="41"/>
      <c r="C454" s="206" t="s">
        <v>665</v>
      </c>
      <c r="D454" s="206" t="s">
        <v>133</v>
      </c>
      <c r="E454" s="207" t="s">
        <v>666</v>
      </c>
      <c r="F454" s="208" t="s">
        <v>667</v>
      </c>
      <c r="G454" s="209" t="s">
        <v>199</v>
      </c>
      <c r="H454" s="210">
        <v>230.619</v>
      </c>
      <c r="I454" s="211"/>
      <c r="J454" s="212">
        <f>ROUND(I454*H454,2)</f>
        <v>0</v>
      </c>
      <c r="K454" s="208" t="s">
        <v>137</v>
      </c>
      <c r="L454" s="46"/>
      <c r="M454" s="213" t="s">
        <v>19</v>
      </c>
      <c r="N454" s="214" t="s">
        <v>43</v>
      </c>
      <c r="O454" s="86"/>
      <c r="P454" s="215">
        <f>O454*H454</f>
        <v>0</v>
      </c>
      <c r="Q454" s="215">
        <v>0.00182</v>
      </c>
      <c r="R454" s="215">
        <f>Q454*H454</f>
        <v>0.41972658000000002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157</v>
      </c>
      <c r="AT454" s="217" t="s">
        <v>133</v>
      </c>
      <c r="AU454" s="217" t="s">
        <v>82</v>
      </c>
      <c r="AY454" s="19" t="s">
        <v>130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80</v>
      </c>
      <c r="BK454" s="218">
        <f>ROUND(I454*H454,2)</f>
        <v>0</v>
      </c>
      <c r="BL454" s="19" t="s">
        <v>157</v>
      </c>
      <c r="BM454" s="217" t="s">
        <v>668</v>
      </c>
    </row>
    <row r="455" s="2" customFormat="1">
      <c r="A455" s="40"/>
      <c r="B455" s="41"/>
      <c r="C455" s="42"/>
      <c r="D455" s="219" t="s">
        <v>140</v>
      </c>
      <c r="E455" s="42"/>
      <c r="F455" s="220" t="s">
        <v>669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140</v>
      </c>
      <c r="AU455" s="19" t="s">
        <v>82</v>
      </c>
    </row>
    <row r="456" s="2" customFormat="1">
      <c r="A456" s="40"/>
      <c r="B456" s="41"/>
      <c r="C456" s="42"/>
      <c r="D456" s="224" t="s">
        <v>141</v>
      </c>
      <c r="E456" s="42"/>
      <c r="F456" s="225" t="s">
        <v>670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141</v>
      </c>
      <c r="AU456" s="19" t="s">
        <v>82</v>
      </c>
    </row>
    <row r="457" s="13" customFormat="1">
      <c r="A457" s="13"/>
      <c r="B457" s="226"/>
      <c r="C457" s="227"/>
      <c r="D457" s="219" t="s">
        <v>147</v>
      </c>
      <c r="E457" s="228" t="s">
        <v>19</v>
      </c>
      <c r="F457" s="229" t="s">
        <v>587</v>
      </c>
      <c r="G457" s="227"/>
      <c r="H457" s="230">
        <v>197.40000000000001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147</v>
      </c>
      <c r="AU457" s="236" t="s">
        <v>82</v>
      </c>
      <c r="AV457" s="13" t="s">
        <v>82</v>
      </c>
      <c r="AW457" s="13" t="s">
        <v>33</v>
      </c>
      <c r="AX457" s="13" t="s">
        <v>72</v>
      </c>
      <c r="AY457" s="236" t="s">
        <v>130</v>
      </c>
    </row>
    <row r="458" s="13" customFormat="1">
      <c r="A458" s="13"/>
      <c r="B458" s="226"/>
      <c r="C458" s="227"/>
      <c r="D458" s="219" t="s">
        <v>147</v>
      </c>
      <c r="E458" s="228" t="s">
        <v>19</v>
      </c>
      <c r="F458" s="229" t="s">
        <v>588</v>
      </c>
      <c r="G458" s="227"/>
      <c r="H458" s="230">
        <v>-8.2799999999999994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147</v>
      </c>
      <c r="AU458" s="236" t="s">
        <v>82</v>
      </c>
      <c r="AV458" s="13" t="s">
        <v>82</v>
      </c>
      <c r="AW458" s="13" t="s">
        <v>33</v>
      </c>
      <c r="AX458" s="13" t="s">
        <v>72</v>
      </c>
      <c r="AY458" s="236" t="s">
        <v>130</v>
      </c>
    </row>
    <row r="459" s="13" customFormat="1">
      <c r="A459" s="13"/>
      <c r="B459" s="226"/>
      <c r="C459" s="227"/>
      <c r="D459" s="219" t="s">
        <v>147</v>
      </c>
      <c r="E459" s="228" t="s">
        <v>19</v>
      </c>
      <c r="F459" s="229" t="s">
        <v>333</v>
      </c>
      <c r="G459" s="227"/>
      <c r="H459" s="230">
        <v>-11.199999999999999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147</v>
      </c>
      <c r="AU459" s="236" t="s">
        <v>82</v>
      </c>
      <c r="AV459" s="13" t="s">
        <v>82</v>
      </c>
      <c r="AW459" s="13" t="s">
        <v>33</v>
      </c>
      <c r="AX459" s="13" t="s">
        <v>72</v>
      </c>
      <c r="AY459" s="236" t="s">
        <v>130</v>
      </c>
    </row>
    <row r="460" s="13" customFormat="1">
      <c r="A460" s="13"/>
      <c r="B460" s="226"/>
      <c r="C460" s="227"/>
      <c r="D460" s="219" t="s">
        <v>147</v>
      </c>
      <c r="E460" s="228" t="s">
        <v>19</v>
      </c>
      <c r="F460" s="229" t="s">
        <v>578</v>
      </c>
      <c r="G460" s="227"/>
      <c r="H460" s="230">
        <v>-3.6800000000000002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147</v>
      </c>
      <c r="AU460" s="236" t="s">
        <v>82</v>
      </c>
      <c r="AV460" s="13" t="s">
        <v>82</v>
      </c>
      <c r="AW460" s="13" t="s">
        <v>33</v>
      </c>
      <c r="AX460" s="13" t="s">
        <v>72</v>
      </c>
      <c r="AY460" s="236" t="s">
        <v>130</v>
      </c>
    </row>
    <row r="461" s="13" customFormat="1">
      <c r="A461" s="13"/>
      <c r="B461" s="226"/>
      <c r="C461" s="227"/>
      <c r="D461" s="219" t="s">
        <v>147</v>
      </c>
      <c r="E461" s="228" t="s">
        <v>19</v>
      </c>
      <c r="F461" s="229" t="s">
        <v>332</v>
      </c>
      <c r="G461" s="227"/>
      <c r="H461" s="230">
        <v>-1.6000000000000001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147</v>
      </c>
      <c r="AU461" s="236" t="s">
        <v>82</v>
      </c>
      <c r="AV461" s="13" t="s">
        <v>82</v>
      </c>
      <c r="AW461" s="13" t="s">
        <v>33</v>
      </c>
      <c r="AX461" s="13" t="s">
        <v>72</v>
      </c>
      <c r="AY461" s="236" t="s">
        <v>130</v>
      </c>
    </row>
    <row r="462" s="13" customFormat="1">
      <c r="A462" s="13"/>
      <c r="B462" s="226"/>
      <c r="C462" s="227"/>
      <c r="D462" s="219" t="s">
        <v>147</v>
      </c>
      <c r="E462" s="228" t="s">
        <v>19</v>
      </c>
      <c r="F462" s="229" t="s">
        <v>331</v>
      </c>
      <c r="G462" s="227"/>
      <c r="H462" s="230">
        <v>-0.95999999999999996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147</v>
      </c>
      <c r="AU462" s="236" t="s">
        <v>82</v>
      </c>
      <c r="AV462" s="13" t="s">
        <v>82</v>
      </c>
      <c r="AW462" s="13" t="s">
        <v>33</v>
      </c>
      <c r="AX462" s="13" t="s">
        <v>72</v>
      </c>
      <c r="AY462" s="236" t="s">
        <v>130</v>
      </c>
    </row>
    <row r="463" s="13" customFormat="1">
      <c r="A463" s="13"/>
      <c r="B463" s="226"/>
      <c r="C463" s="227"/>
      <c r="D463" s="219" t="s">
        <v>147</v>
      </c>
      <c r="E463" s="228" t="s">
        <v>19</v>
      </c>
      <c r="F463" s="229" t="s">
        <v>577</v>
      </c>
      <c r="G463" s="227"/>
      <c r="H463" s="230">
        <v>-2.5299999999999998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147</v>
      </c>
      <c r="AU463" s="236" t="s">
        <v>82</v>
      </c>
      <c r="AV463" s="13" t="s">
        <v>82</v>
      </c>
      <c r="AW463" s="13" t="s">
        <v>33</v>
      </c>
      <c r="AX463" s="13" t="s">
        <v>72</v>
      </c>
      <c r="AY463" s="236" t="s">
        <v>130</v>
      </c>
    </row>
    <row r="464" s="13" customFormat="1">
      <c r="A464" s="13"/>
      <c r="B464" s="226"/>
      <c r="C464" s="227"/>
      <c r="D464" s="219" t="s">
        <v>147</v>
      </c>
      <c r="E464" s="228" t="s">
        <v>19</v>
      </c>
      <c r="F464" s="229" t="s">
        <v>335</v>
      </c>
      <c r="G464" s="227"/>
      <c r="H464" s="230">
        <v>-1.28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147</v>
      </c>
      <c r="AU464" s="236" t="s">
        <v>82</v>
      </c>
      <c r="AV464" s="13" t="s">
        <v>82</v>
      </c>
      <c r="AW464" s="13" t="s">
        <v>33</v>
      </c>
      <c r="AX464" s="13" t="s">
        <v>72</v>
      </c>
      <c r="AY464" s="236" t="s">
        <v>130</v>
      </c>
    </row>
    <row r="465" s="13" customFormat="1">
      <c r="A465" s="13"/>
      <c r="B465" s="226"/>
      <c r="C465" s="227"/>
      <c r="D465" s="219" t="s">
        <v>147</v>
      </c>
      <c r="E465" s="228" t="s">
        <v>19</v>
      </c>
      <c r="F465" s="229" t="s">
        <v>600</v>
      </c>
      <c r="G465" s="227"/>
      <c r="H465" s="230">
        <v>60.143999999999998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147</v>
      </c>
      <c r="AU465" s="236" t="s">
        <v>82</v>
      </c>
      <c r="AV465" s="13" t="s">
        <v>82</v>
      </c>
      <c r="AW465" s="13" t="s">
        <v>33</v>
      </c>
      <c r="AX465" s="13" t="s">
        <v>72</v>
      </c>
      <c r="AY465" s="236" t="s">
        <v>130</v>
      </c>
    </row>
    <row r="466" s="13" customFormat="1">
      <c r="A466" s="13"/>
      <c r="B466" s="226"/>
      <c r="C466" s="227"/>
      <c r="D466" s="219" t="s">
        <v>147</v>
      </c>
      <c r="E466" s="228" t="s">
        <v>19</v>
      </c>
      <c r="F466" s="229" t="s">
        <v>318</v>
      </c>
      <c r="G466" s="227"/>
      <c r="H466" s="230">
        <v>-5.5999999999999996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147</v>
      </c>
      <c r="AU466" s="236" t="s">
        <v>82</v>
      </c>
      <c r="AV466" s="13" t="s">
        <v>82</v>
      </c>
      <c r="AW466" s="13" t="s">
        <v>33</v>
      </c>
      <c r="AX466" s="13" t="s">
        <v>72</v>
      </c>
      <c r="AY466" s="236" t="s">
        <v>130</v>
      </c>
    </row>
    <row r="467" s="13" customFormat="1">
      <c r="A467" s="13"/>
      <c r="B467" s="226"/>
      <c r="C467" s="227"/>
      <c r="D467" s="219" t="s">
        <v>147</v>
      </c>
      <c r="E467" s="228" t="s">
        <v>19</v>
      </c>
      <c r="F467" s="229" t="s">
        <v>671</v>
      </c>
      <c r="G467" s="227"/>
      <c r="H467" s="230">
        <v>8.2050000000000001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147</v>
      </c>
      <c r="AU467" s="236" t="s">
        <v>82</v>
      </c>
      <c r="AV467" s="13" t="s">
        <v>82</v>
      </c>
      <c r="AW467" s="13" t="s">
        <v>33</v>
      </c>
      <c r="AX467" s="13" t="s">
        <v>72</v>
      </c>
      <c r="AY467" s="236" t="s">
        <v>130</v>
      </c>
    </row>
    <row r="468" s="15" customFormat="1">
      <c r="A468" s="15"/>
      <c r="B468" s="247"/>
      <c r="C468" s="248"/>
      <c r="D468" s="219" t="s">
        <v>147</v>
      </c>
      <c r="E468" s="249" t="s">
        <v>19</v>
      </c>
      <c r="F468" s="250" t="s">
        <v>165</v>
      </c>
      <c r="G468" s="248"/>
      <c r="H468" s="251">
        <v>230.619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7" t="s">
        <v>147</v>
      </c>
      <c r="AU468" s="257" t="s">
        <v>82</v>
      </c>
      <c r="AV468" s="15" t="s">
        <v>157</v>
      </c>
      <c r="AW468" s="15" t="s">
        <v>4</v>
      </c>
      <c r="AX468" s="15" t="s">
        <v>80</v>
      </c>
      <c r="AY468" s="257" t="s">
        <v>130</v>
      </c>
    </row>
    <row r="469" s="2" customFormat="1" ht="16.5" customHeight="1">
      <c r="A469" s="40"/>
      <c r="B469" s="41"/>
      <c r="C469" s="206" t="s">
        <v>672</v>
      </c>
      <c r="D469" s="206" t="s">
        <v>133</v>
      </c>
      <c r="E469" s="207" t="s">
        <v>673</v>
      </c>
      <c r="F469" s="208" t="s">
        <v>674</v>
      </c>
      <c r="G469" s="209" t="s">
        <v>199</v>
      </c>
      <c r="H469" s="210">
        <v>53.700000000000003</v>
      </c>
      <c r="I469" s="211"/>
      <c r="J469" s="212">
        <f>ROUND(I469*H469,2)</f>
        <v>0</v>
      </c>
      <c r="K469" s="208" t="s">
        <v>137</v>
      </c>
      <c r="L469" s="46"/>
      <c r="M469" s="213" t="s">
        <v>19</v>
      </c>
      <c r="N469" s="214" t="s">
        <v>43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1.0000000000000001E-05</v>
      </c>
      <c r="T469" s="216">
        <f>S469*H469</f>
        <v>0.00053700000000000004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157</v>
      </c>
      <c r="AT469" s="217" t="s">
        <v>133</v>
      </c>
      <c r="AU469" s="217" t="s">
        <v>82</v>
      </c>
      <c r="AY469" s="19" t="s">
        <v>130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80</v>
      </c>
      <c r="BK469" s="218">
        <f>ROUND(I469*H469,2)</f>
        <v>0</v>
      </c>
      <c r="BL469" s="19" t="s">
        <v>157</v>
      </c>
      <c r="BM469" s="217" t="s">
        <v>675</v>
      </c>
    </row>
    <row r="470" s="2" customFormat="1">
      <c r="A470" s="40"/>
      <c r="B470" s="41"/>
      <c r="C470" s="42"/>
      <c r="D470" s="219" t="s">
        <v>140</v>
      </c>
      <c r="E470" s="42"/>
      <c r="F470" s="220" t="s">
        <v>676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140</v>
      </c>
      <c r="AU470" s="19" t="s">
        <v>82</v>
      </c>
    </row>
    <row r="471" s="2" customFormat="1">
      <c r="A471" s="40"/>
      <c r="B471" s="41"/>
      <c r="C471" s="42"/>
      <c r="D471" s="224" t="s">
        <v>141</v>
      </c>
      <c r="E471" s="42"/>
      <c r="F471" s="225" t="s">
        <v>677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141</v>
      </c>
      <c r="AU471" s="19" t="s">
        <v>82</v>
      </c>
    </row>
    <row r="472" s="13" customFormat="1">
      <c r="A472" s="13"/>
      <c r="B472" s="226"/>
      <c r="C472" s="227"/>
      <c r="D472" s="219" t="s">
        <v>147</v>
      </c>
      <c r="E472" s="228" t="s">
        <v>19</v>
      </c>
      <c r="F472" s="229" t="s">
        <v>678</v>
      </c>
      <c r="G472" s="227"/>
      <c r="H472" s="230">
        <v>53.700000000000003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147</v>
      </c>
      <c r="AU472" s="236" t="s">
        <v>82</v>
      </c>
      <c r="AV472" s="13" t="s">
        <v>82</v>
      </c>
      <c r="AW472" s="13" t="s">
        <v>33</v>
      </c>
      <c r="AX472" s="13" t="s">
        <v>72</v>
      </c>
      <c r="AY472" s="236" t="s">
        <v>130</v>
      </c>
    </row>
    <row r="473" s="15" customFormat="1">
      <c r="A473" s="15"/>
      <c r="B473" s="247"/>
      <c r="C473" s="248"/>
      <c r="D473" s="219" t="s">
        <v>147</v>
      </c>
      <c r="E473" s="249" t="s">
        <v>19</v>
      </c>
      <c r="F473" s="250" t="s">
        <v>165</v>
      </c>
      <c r="G473" s="248"/>
      <c r="H473" s="251">
        <v>53.700000000000003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7" t="s">
        <v>147</v>
      </c>
      <c r="AU473" s="257" t="s">
        <v>82</v>
      </c>
      <c r="AV473" s="15" t="s">
        <v>157</v>
      </c>
      <c r="AW473" s="15" t="s">
        <v>4</v>
      </c>
      <c r="AX473" s="15" t="s">
        <v>80</v>
      </c>
      <c r="AY473" s="257" t="s">
        <v>130</v>
      </c>
    </row>
    <row r="474" s="2" customFormat="1" ht="21.75" customHeight="1">
      <c r="A474" s="40"/>
      <c r="B474" s="41"/>
      <c r="C474" s="206" t="s">
        <v>679</v>
      </c>
      <c r="D474" s="206" t="s">
        <v>133</v>
      </c>
      <c r="E474" s="207" t="s">
        <v>680</v>
      </c>
      <c r="F474" s="208" t="s">
        <v>681</v>
      </c>
      <c r="G474" s="209" t="s">
        <v>207</v>
      </c>
      <c r="H474" s="210">
        <v>6.6879999999999997</v>
      </c>
      <c r="I474" s="211"/>
      <c r="J474" s="212">
        <f>ROUND(I474*H474,2)</f>
        <v>0</v>
      </c>
      <c r="K474" s="208" t="s">
        <v>137</v>
      </c>
      <c r="L474" s="46"/>
      <c r="M474" s="213" t="s">
        <v>19</v>
      </c>
      <c r="N474" s="214" t="s">
        <v>43</v>
      </c>
      <c r="O474" s="86"/>
      <c r="P474" s="215">
        <f>O474*H474</f>
        <v>0</v>
      </c>
      <c r="Q474" s="215">
        <v>2.5018699999999998</v>
      </c>
      <c r="R474" s="215">
        <f>Q474*H474</f>
        <v>16.732506559999997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157</v>
      </c>
      <c r="AT474" s="217" t="s">
        <v>133</v>
      </c>
      <c r="AU474" s="217" t="s">
        <v>82</v>
      </c>
      <c r="AY474" s="19" t="s">
        <v>130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80</v>
      </c>
      <c r="BK474" s="218">
        <f>ROUND(I474*H474,2)</f>
        <v>0</v>
      </c>
      <c r="BL474" s="19" t="s">
        <v>157</v>
      </c>
      <c r="BM474" s="217" t="s">
        <v>682</v>
      </c>
    </row>
    <row r="475" s="2" customFormat="1">
      <c r="A475" s="40"/>
      <c r="B475" s="41"/>
      <c r="C475" s="42"/>
      <c r="D475" s="219" t="s">
        <v>140</v>
      </c>
      <c r="E475" s="42"/>
      <c r="F475" s="220" t="s">
        <v>683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140</v>
      </c>
      <c r="AU475" s="19" t="s">
        <v>82</v>
      </c>
    </row>
    <row r="476" s="2" customFormat="1">
      <c r="A476" s="40"/>
      <c r="B476" s="41"/>
      <c r="C476" s="42"/>
      <c r="D476" s="224" t="s">
        <v>141</v>
      </c>
      <c r="E476" s="42"/>
      <c r="F476" s="225" t="s">
        <v>684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141</v>
      </c>
      <c r="AU476" s="19" t="s">
        <v>82</v>
      </c>
    </row>
    <row r="477" s="13" customFormat="1">
      <c r="A477" s="13"/>
      <c r="B477" s="226"/>
      <c r="C477" s="227"/>
      <c r="D477" s="219" t="s">
        <v>147</v>
      </c>
      <c r="E477" s="228" t="s">
        <v>19</v>
      </c>
      <c r="F477" s="229" t="s">
        <v>685</v>
      </c>
      <c r="G477" s="227"/>
      <c r="H477" s="230">
        <v>6.0439999999999996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147</v>
      </c>
      <c r="AU477" s="236" t="s">
        <v>82</v>
      </c>
      <c r="AV477" s="13" t="s">
        <v>82</v>
      </c>
      <c r="AW477" s="13" t="s">
        <v>33</v>
      </c>
      <c r="AX477" s="13" t="s">
        <v>72</v>
      </c>
      <c r="AY477" s="236" t="s">
        <v>130</v>
      </c>
    </row>
    <row r="478" s="13" customFormat="1">
      <c r="A478" s="13"/>
      <c r="B478" s="226"/>
      <c r="C478" s="227"/>
      <c r="D478" s="219" t="s">
        <v>147</v>
      </c>
      <c r="E478" s="228" t="s">
        <v>19</v>
      </c>
      <c r="F478" s="229" t="s">
        <v>686</v>
      </c>
      <c r="G478" s="227"/>
      <c r="H478" s="230">
        <v>0.64400000000000002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147</v>
      </c>
      <c r="AU478" s="236" t="s">
        <v>82</v>
      </c>
      <c r="AV478" s="13" t="s">
        <v>82</v>
      </c>
      <c r="AW478" s="13" t="s">
        <v>33</v>
      </c>
      <c r="AX478" s="13" t="s">
        <v>72</v>
      </c>
      <c r="AY478" s="236" t="s">
        <v>130</v>
      </c>
    </row>
    <row r="479" s="15" customFormat="1">
      <c r="A479" s="15"/>
      <c r="B479" s="247"/>
      <c r="C479" s="248"/>
      <c r="D479" s="219" t="s">
        <v>147</v>
      </c>
      <c r="E479" s="249" t="s">
        <v>19</v>
      </c>
      <c r="F479" s="250" t="s">
        <v>165</v>
      </c>
      <c r="G479" s="248"/>
      <c r="H479" s="251">
        <v>6.6879999999999997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7" t="s">
        <v>147</v>
      </c>
      <c r="AU479" s="257" t="s">
        <v>82</v>
      </c>
      <c r="AV479" s="15" t="s">
        <v>157</v>
      </c>
      <c r="AW479" s="15" t="s">
        <v>4</v>
      </c>
      <c r="AX479" s="15" t="s">
        <v>80</v>
      </c>
      <c r="AY479" s="257" t="s">
        <v>130</v>
      </c>
    </row>
    <row r="480" s="2" customFormat="1" ht="21.75" customHeight="1">
      <c r="A480" s="40"/>
      <c r="B480" s="41"/>
      <c r="C480" s="206" t="s">
        <v>687</v>
      </c>
      <c r="D480" s="206" t="s">
        <v>133</v>
      </c>
      <c r="E480" s="207" t="s">
        <v>688</v>
      </c>
      <c r="F480" s="208" t="s">
        <v>689</v>
      </c>
      <c r="G480" s="209" t="s">
        <v>207</v>
      </c>
      <c r="H480" s="210">
        <v>0.57799999999999996</v>
      </c>
      <c r="I480" s="211"/>
      <c r="J480" s="212">
        <f>ROUND(I480*H480,2)</f>
        <v>0</v>
      </c>
      <c r="K480" s="208" t="s">
        <v>137</v>
      </c>
      <c r="L480" s="46"/>
      <c r="M480" s="213" t="s">
        <v>19</v>
      </c>
      <c r="N480" s="214" t="s">
        <v>43</v>
      </c>
      <c r="O480" s="86"/>
      <c r="P480" s="215">
        <f>O480*H480</f>
        <v>0</v>
      </c>
      <c r="Q480" s="215">
        <v>2.5018699999999998</v>
      </c>
      <c r="R480" s="215">
        <f>Q480*H480</f>
        <v>1.4460808599999997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157</v>
      </c>
      <c r="AT480" s="217" t="s">
        <v>133</v>
      </c>
      <c r="AU480" s="217" t="s">
        <v>82</v>
      </c>
      <c r="AY480" s="19" t="s">
        <v>130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157</v>
      </c>
      <c r="BM480" s="217" t="s">
        <v>690</v>
      </c>
    </row>
    <row r="481" s="2" customFormat="1">
      <c r="A481" s="40"/>
      <c r="B481" s="41"/>
      <c r="C481" s="42"/>
      <c r="D481" s="219" t="s">
        <v>140</v>
      </c>
      <c r="E481" s="42"/>
      <c r="F481" s="220" t="s">
        <v>691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140</v>
      </c>
      <c r="AU481" s="19" t="s">
        <v>82</v>
      </c>
    </row>
    <row r="482" s="2" customFormat="1">
      <c r="A482" s="40"/>
      <c r="B482" s="41"/>
      <c r="C482" s="42"/>
      <c r="D482" s="224" t="s">
        <v>141</v>
      </c>
      <c r="E482" s="42"/>
      <c r="F482" s="225" t="s">
        <v>692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141</v>
      </c>
      <c r="AU482" s="19" t="s">
        <v>82</v>
      </c>
    </row>
    <row r="483" s="13" customFormat="1">
      <c r="A483" s="13"/>
      <c r="B483" s="226"/>
      <c r="C483" s="227"/>
      <c r="D483" s="219" t="s">
        <v>147</v>
      </c>
      <c r="E483" s="228" t="s">
        <v>19</v>
      </c>
      <c r="F483" s="229" t="s">
        <v>693</v>
      </c>
      <c r="G483" s="227"/>
      <c r="H483" s="230">
        <v>0.57799999999999996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147</v>
      </c>
      <c r="AU483" s="236" t="s">
        <v>82</v>
      </c>
      <c r="AV483" s="13" t="s">
        <v>82</v>
      </c>
      <c r="AW483" s="13" t="s">
        <v>33</v>
      </c>
      <c r="AX483" s="13" t="s">
        <v>80</v>
      </c>
      <c r="AY483" s="236" t="s">
        <v>130</v>
      </c>
    </row>
    <row r="484" s="2" customFormat="1" ht="21.75" customHeight="1">
      <c r="A484" s="40"/>
      <c r="B484" s="41"/>
      <c r="C484" s="206" t="s">
        <v>694</v>
      </c>
      <c r="D484" s="206" t="s">
        <v>133</v>
      </c>
      <c r="E484" s="207" t="s">
        <v>695</v>
      </c>
      <c r="F484" s="208" t="s">
        <v>696</v>
      </c>
      <c r="G484" s="209" t="s">
        <v>207</v>
      </c>
      <c r="H484" s="210">
        <v>3.3439999999999999</v>
      </c>
      <c r="I484" s="211"/>
      <c r="J484" s="212">
        <f>ROUND(I484*H484,2)</f>
        <v>0</v>
      </c>
      <c r="K484" s="208" t="s">
        <v>137</v>
      </c>
      <c r="L484" s="46"/>
      <c r="M484" s="213" t="s">
        <v>19</v>
      </c>
      <c r="N484" s="214" t="s">
        <v>43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157</v>
      </c>
      <c r="AT484" s="217" t="s">
        <v>133</v>
      </c>
      <c r="AU484" s="217" t="s">
        <v>82</v>
      </c>
      <c r="AY484" s="19" t="s">
        <v>130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80</v>
      </c>
      <c r="BK484" s="218">
        <f>ROUND(I484*H484,2)</f>
        <v>0</v>
      </c>
      <c r="BL484" s="19" t="s">
        <v>157</v>
      </c>
      <c r="BM484" s="217" t="s">
        <v>697</v>
      </c>
    </row>
    <row r="485" s="2" customFormat="1">
      <c r="A485" s="40"/>
      <c r="B485" s="41"/>
      <c r="C485" s="42"/>
      <c r="D485" s="219" t="s">
        <v>140</v>
      </c>
      <c r="E485" s="42"/>
      <c r="F485" s="220" t="s">
        <v>698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140</v>
      </c>
      <c r="AU485" s="19" t="s">
        <v>82</v>
      </c>
    </row>
    <row r="486" s="2" customFormat="1">
      <c r="A486" s="40"/>
      <c r="B486" s="41"/>
      <c r="C486" s="42"/>
      <c r="D486" s="224" t="s">
        <v>141</v>
      </c>
      <c r="E486" s="42"/>
      <c r="F486" s="225" t="s">
        <v>699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141</v>
      </c>
      <c r="AU486" s="19" t="s">
        <v>82</v>
      </c>
    </row>
    <row r="487" s="13" customFormat="1">
      <c r="A487" s="13"/>
      <c r="B487" s="226"/>
      <c r="C487" s="227"/>
      <c r="D487" s="219" t="s">
        <v>147</v>
      </c>
      <c r="E487" s="228" t="s">
        <v>19</v>
      </c>
      <c r="F487" s="229" t="s">
        <v>700</v>
      </c>
      <c r="G487" s="227"/>
      <c r="H487" s="230">
        <v>3.3439999999999999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147</v>
      </c>
      <c r="AU487" s="236" t="s">
        <v>82</v>
      </c>
      <c r="AV487" s="13" t="s">
        <v>82</v>
      </c>
      <c r="AW487" s="13" t="s">
        <v>33</v>
      </c>
      <c r="AX487" s="13" t="s">
        <v>80</v>
      </c>
      <c r="AY487" s="236" t="s">
        <v>130</v>
      </c>
    </row>
    <row r="488" s="2" customFormat="1" ht="16.5" customHeight="1">
      <c r="A488" s="40"/>
      <c r="B488" s="41"/>
      <c r="C488" s="206" t="s">
        <v>701</v>
      </c>
      <c r="D488" s="206" t="s">
        <v>133</v>
      </c>
      <c r="E488" s="207" t="s">
        <v>702</v>
      </c>
      <c r="F488" s="208" t="s">
        <v>703</v>
      </c>
      <c r="G488" s="209" t="s">
        <v>207</v>
      </c>
      <c r="H488" s="210">
        <v>0.57799999999999996</v>
      </c>
      <c r="I488" s="211"/>
      <c r="J488" s="212">
        <f>ROUND(I488*H488,2)</f>
        <v>0</v>
      </c>
      <c r="K488" s="208" t="s">
        <v>137</v>
      </c>
      <c r="L488" s="46"/>
      <c r="M488" s="213" t="s">
        <v>19</v>
      </c>
      <c r="N488" s="214" t="s">
        <v>43</v>
      </c>
      <c r="O488" s="86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157</v>
      </c>
      <c r="AT488" s="217" t="s">
        <v>133</v>
      </c>
      <c r="AU488" s="217" t="s">
        <v>82</v>
      </c>
      <c r="AY488" s="19" t="s">
        <v>130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157</v>
      </c>
      <c r="BM488" s="217" t="s">
        <v>704</v>
      </c>
    </row>
    <row r="489" s="2" customFormat="1">
      <c r="A489" s="40"/>
      <c r="B489" s="41"/>
      <c r="C489" s="42"/>
      <c r="D489" s="219" t="s">
        <v>140</v>
      </c>
      <c r="E489" s="42"/>
      <c r="F489" s="220" t="s">
        <v>705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140</v>
      </c>
      <c r="AU489" s="19" t="s">
        <v>82</v>
      </c>
    </row>
    <row r="490" s="2" customFormat="1">
      <c r="A490" s="40"/>
      <c r="B490" s="41"/>
      <c r="C490" s="42"/>
      <c r="D490" s="224" t="s">
        <v>141</v>
      </c>
      <c r="E490" s="42"/>
      <c r="F490" s="225" t="s">
        <v>706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141</v>
      </c>
      <c r="AU490" s="19" t="s">
        <v>82</v>
      </c>
    </row>
    <row r="491" s="2" customFormat="1" ht="16.5" customHeight="1">
      <c r="A491" s="40"/>
      <c r="B491" s="41"/>
      <c r="C491" s="206" t="s">
        <v>101</v>
      </c>
      <c r="D491" s="206" t="s">
        <v>133</v>
      </c>
      <c r="E491" s="207" t="s">
        <v>707</v>
      </c>
      <c r="F491" s="208" t="s">
        <v>708</v>
      </c>
      <c r="G491" s="209" t="s">
        <v>229</v>
      </c>
      <c r="H491" s="210">
        <v>0.501</v>
      </c>
      <c r="I491" s="211"/>
      <c r="J491" s="212">
        <f>ROUND(I491*H491,2)</f>
        <v>0</v>
      </c>
      <c r="K491" s="208" t="s">
        <v>137</v>
      </c>
      <c r="L491" s="46"/>
      <c r="M491" s="213" t="s">
        <v>19</v>
      </c>
      <c r="N491" s="214" t="s">
        <v>43</v>
      </c>
      <c r="O491" s="86"/>
      <c r="P491" s="215">
        <f>O491*H491</f>
        <v>0</v>
      </c>
      <c r="Q491" s="215">
        <v>1.0627727797</v>
      </c>
      <c r="R491" s="215">
        <f>Q491*H491</f>
        <v>0.53244916262969999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157</v>
      </c>
      <c r="AT491" s="217" t="s">
        <v>133</v>
      </c>
      <c r="AU491" s="217" t="s">
        <v>82</v>
      </c>
      <c r="AY491" s="19" t="s">
        <v>130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80</v>
      </c>
      <c r="BK491" s="218">
        <f>ROUND(I491*H491,2)</f>
        <v>0</v>
      </c>
      <c r="BL491" s="19" t="s">
        <v>157</v>
      </c>
      <c r="BM491" s="217" t="s">
        <v>709</v>
      </c>
    </row>
    <row r="492" s="2" customFormat="1">
      <c r="A492" s="40"/>
      <c r="B492" s="41"/>
      <c r="C492" s="42"/>
      <c r="D492" s="219" t="s">
        <v>140</v>
      </c>
      <c r="E492" s="42"/>
      <c r="F492" s="220" t="s">
        <v>710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140</v>
      </c>
      <c r="AU492" s="19" t="s">
        <v>82</v>
      </c>
    </row>
    <row r="493" s="2" customFormat="1">
      <c r="A493" s="40"/>
      <c r="B493" s="41"/>
      <c r="C493" s="42"/>
      <c r="D493" s="224" t="s">
        <v>141</v>
      </c>
      <c r="E493" s="42"/>
      <c r="F493" s="225" t="s">
        <v>711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141</v>
      </c>
      <c r="AU493" s="19" t="s">
        <v>82</v>
      </c>
    </row>
    <row r="494" s="13" customFormat="1">
      <c r="A494" s="13"/>
      <c r="B494" s="226"/>
      <c r="C494" s="227"/>
      <c r="D494" s="219" t="s">
        <v>147</v>
      </c>
      <c r="E494" s="228" t="s">
        <v>19</v>
      </c>
      <c r="F494" s="229" t="s">
        <v>712</v>
      </c>
      <c r="G494" s="227"/>
      <c r="H494" s="230">
        <v>0.45300000000000001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147</v>
      </c>
      <c r="AU494" s="236" t="s">
        <v>82</v>
      </c>
      <c r="AV494" s="13" t="s">
        <v>82</v>
      </c>
      <c r="AW494" s="13" t="s">
        <v>33</v>
      </c>
      <c r="AX494" s="13" t="s">
        <v>72</v>
      </c>
      <c r="AY494" s="236" t="s">
        <v>130</v>
      </c>
    </row>
    <row r="495" s="13" customFormat="1">
      <c r="A495" s="13"/>
      <c r="B495" s="226"/>
      <c r="C495" s="227"/>
      <c r="D495" s="219" t="s">
        <v>147</v>
      </c>
      <c r="E495" s="228" t="s">
        <v>19</v>
      </c>
      <c r="F495" s="229" t="s">
        <v>713</v>
      </c>
      <c r="G495" s="227"/>
      <c r="H495" s="230">
        <v>0.048000000000000001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147</v>
      </c>
      <c r="AU495" s="236" t="s">
        <v>82</v>
      </c>
      <c r="AV495" s="13" t="s">
        <v>82</v>
      </c>
      <c r="AW495" s="13" t="s">
        <v>33</v>
      </c>
      <c r="AX495" s="13" t="s">
        <v>72</v>
      </c>
      <c r="AY495" s="236" t="s">
        <v>130</v>
      </c>
    </row>
    <row r="496" s="15" customFormat="1">
      <c r="A496" s="15"/>
      <c r="B496" s="247"/>
      <c r="C496" s="248"/>
      <c r="D496" s="219" t="s">
        <v>147</v>
      </c>
      <c r="E496" s="249" t="s">
        <v>19</v>
      </c>
      <c r="F496" s="250" t="s">
        <v>165</v>
      </c>
      <c r="G496" s="248"/>
      <c r="H496" s="251">
        <v>0.501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7" t="s">
        <v>147</v>
      </c>
      <c r="AU496" s="257" t="s">
        <v>82</v>
      </c>
      <c r="AV496" s="15" t="s">
        <v>157</v>
      </c>
      <c r="AW496" s="15" t="s">
        <v>4</v>
      </c>
      <c r="AX496" s="15" t="s">
        <v>80</v>
      </c>
      <c r="AY496" s="257" t="s">
        <v>130</v>
      </c>
    </row>
    <row r="497" s="2" customFormat="1" ht="16.5" customHeight="1">
      <c r="A497" s="40"/>
      <c r="B497" s="41"/>
      <c r="C497" s="206" t="s">
        <v>714</v>
      </c>
      <c r="D497" s="206" t="s">
        <v>133</v>
      </c>
      <c r="E497" s="207" t="s">
        <v>715</v>
      </c>
      <c r="F497" s="208" t="s">
        <v>716</v>
      </c>
      <c r="G497" s="209" t="s">
        <v>199</v>
      </c>
      <c r="H497" s="210">
        <v>4.7839999999999998</v>
      </c>
      <c r="I497" s="211"/>
      <c r="J497" s="212">
        <f>ROUND(I497*H497,2)</f>
        <v>0</v>
      </c>
      <c r="K497" s="208" t="s">
        <v>137</v>
      </c>
      <c r="L497" s="46"/>
      <c r="M497" s="213" t="s">
        <v>19</v>
      </c>
      <c r="N497" s="214" t="s">
        <v>43</v>
      </c>
      <c r="O497" s="86"/>
      <c r="P497" s="215">
        <f>O497*H497</f>
        <v>0</v>
      </c>
      <c r="Q497" s="215">
        <v>0.074260000000000007</v>
      </c>
      <c r="R497" s="215">
        <f>Q497*H497</f>
        <v>0.35525983999999999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157</v>
      </c>
      <c r="AT497" s="217" t="s">
        <v>133</v>
      </c>
      <c r="AU497" s="217" t="s">
        <v>82</v>
      </c>
      <c r="AY497" s="19" t="s">
        <v>130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157</v>
      </c>
      <c r="BM497" s="217" t="s">
        <v>717</v>
      </c>
    </row>
    <row r="498" s="2" customFormat="1">
      <c r="A498" s="40"/>
      <c r="B498" s="41"/>
      <c r="C498" s="42"/>
      <c r="D498" s="219" t="s">
        <v>140</v>
      </c>
      <c r="E498" s="42"/>
      <c r="F498" s="220" t="s">
        <v>718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140</v>
      </c>
      <c r="AU498" s="19" t="s">
        <v>82</v>
      </c>
    </row>
    <row r="499" s="2" customFormat="1">
      <c r="A499" s="40"/>
      <c r="B499" s="41"/>
      <c r="C499" s="42"/>
      <c r="D499" s="224" t="s">
        <v>141</v>
      </c>
      <c r="E499" s="42"/>
      <c r="F499" s="225" t="s">
        <v>719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141</v>
      </c>
      <c r="AU499" s="19" t="s">
        <v>82</v>
      </c>
    </row>
    <row r="500" s="13" customFormat="1">
      <c r="A500" s="13"/>
      <c r="B500" s="226"/>
      <c r="C500" s="227"/>
      <c r="D500" s="219" t="s">
        <v>147</v>
      </c>
      <c r="E500" s="228" t="s">
        <v>19</v>
      </c>
      <c r="F500" s="229" t="s">
        <v>720</v>
      </c>
      <c r="G500" s="227"/>
      <c r="H500" s="230">
        <v>4.7839999999999998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147</v>
      </c>
      <c r="AU500" s="236" t="s">
        <v>82</v>
      </c>
      <c r="AV500" s="13" t="s">
        <v>82</v>
      </c>
      <c r="AW500" s="13" t="s">
        <v>33</v>
      </c>
      <c r="AX500" s="13" t="s">
        <v>80</v>
      </c>
      <c r="AY500" s="236" t="s">
        <v>130</v>
      </c>
    </row>
    <row r="501" s="12" customFormat="1" ht="22.8" customHeight="1">
      <c r="A501" s="12"/>
      <c r="B501" s="190"/>
      <c r="C501" s="191"/>
      <c r="D501" s="192" t="s">
        <v>71</v>
      </c>
      <c r="E501" s="204" t="s">
        <v>260</v>
      </c>
      <c r="F501" s="204" t="s">
        <v>721</v>
      </c>
      <c r="G501" s="191"/>
      <c r="H501" s="191"/>
      <c r="I501" s="194"/>
      <c r="J501" s="205">
        <f>BK501</f>
        <v>0</v>
      </c>
      <c r="K501" s="191"/>
      <c r="L501" s="196"/>
      <c r="M501" s="197"/>
      <c r="N501" s="198"/>
      <c r="O501" s="198"/>
      <c r="P501" s="199">
        <f>SUM(P502:P539)</f>
        <v>0</v>
      </c>
      <c r="Q501" s="198"/>
      <c r="R501" s="199">
        <f>SUM(R502:R539)</f>
        <v>0.017906519999999999</v>
      </c>
      <c r="S501" s="198"/>
      <c r="T501" s="200">
        <f>SUM(T502:T539)</f>
        <v>0.11327999999999999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1" t="s">
        <v>80</v>
      </c>
      <c r="AT501" s="202" t="s">
        <v>71</v>
      </c>
      <c r="AU501" s="202" t="s">
        <v>80</v>
      </c>
      <c r="AY501" s="201" t="s">
        <v>130</v>
      </c>
      <c r="BK501" s="203">
        <f>SUM(BK502:BK539)</f>
        <v>0</v>
      </c>
    </row>
    <row r="502" s="2" customFormat="1" ht="21.75" customHeight="1">
      <c r="A502" s="40"/>
      <c r="B502" s="41"/>
      <c r="C502" s="206" t="s">
        <v>722</v>
      </c>
      <c r="D502" s="206" t="s">
        <v>133</v>
      </c>
      <c r="E502" s="207" t="s">
        <v>723</v>
      </c>
      <c r="F502" s="208" t="s">
        <v>724</v>
      </c>
      <c r="G502" s="209" t="s">
        <v>199</v>
      </c>
      <c r="H502" s="210">
        <v>200.744</v>
      </c>
      <c r="I502" s="211"/>
      <c r="J502" s="212">
        <f>ROUND(I502*H502,2)</f>
        <v>0</v>
      </c>
      <c r="K502" s="208" t="s">
        <v>137</v>
      </c>
      <c r="L502" s="46"/>
      <c r="M502" s="213" t="s">
        <v>19</v>
      </c>
      <c r="N502" s="214" t="s">
        <v>43</v>
      </c>
      <c r="O502" s="86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157</v>
      </c>
      <c r="AT502" s="217" t="s">
        <v>133</v>
      </c>
      <c r="AU502" s="217" t="s">
        <v>82</v>
      </c>
      <c r="AY502" s="19" t="s">
        <v>130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80</v>
      </c>
      <c r="BK502" s="218">
        <f>ROUND(I502*H502,2)</f>
        <v>0</v>
      </c>
      <c r="BL502" s="19" t="s">
        <v>157</v>
      </c>
      <c r="BM502" s="217" t="s">
        <v>725</v>
      </c>
    </row>
    <row r="503" s="2" customFormat="1">
      <c r="A503" s="40"/>
      <c r="B503" s="41"/>
      <c r="C503" s="42"/>
      <c r="D503" s="219" t="s">
        <v>140</v>
      </c>
      <c r="E503" s="42"/>
      <c r="F503" s="220" t="s">
        <v>726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140</v>
      </c>
      <c r="AU503" s="19" t="s">
        <v>82</v>
      </c>
    </row>
    <row r="504" s="2" customFormat="1">
      <c r="A504" s="40"/>
      <c r="B504" s="41"/>
      <c r="C504" s="42"/>
      <c r="D504" s="224" t="s">
        <v>141</v>
      </c>
      <c r="E504" s="42"/>
      <c r="F504" s="225" t="s">
        <v>727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141</v>
      </c>
      <c r="AU504" s="19" t="s">
        <v>82</v>
      </c>
    </row>
    <row r="505" s="13" customFormat="1">
      <c r="A505" s="13"/>
      <c r="B505" s="226"/>
      <c r="C505" s="227"/>
      <c r="D505" s="219" t="s">
        <v>147</v>
      </c>
      <c r="E505" s="228" t="s">
        <v>19</v>
      </c>
      <c r="F505" s="229" t="s">
        <v>728</v>
      </c>
      <c r="G505" s="227"/>
      <c r="H505" s="230">
        <v>163.19999999999999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147</v>
      </c>
      <c r="AU505" s="236" t="s">
        <v>82</v>
      </c>
      <c r="AV505" s="13" t="s">
        <v>82</v>
      </c>
      <c r="AW505" s="13" t="s">
        <v>33</v>
      </c>
      <c r="AX505" s="13" t="s">
        <v>72</v>
      </c>
      <c r="AY505" s="236" t="s">
        <v>130</v>
      </c>
    </row>
    <row r="506" s="13" customFormat="1">
      <c r="A506" s="13"/>
      <c r="B506" s="226"/>
      <c r="C506" s="227"/>
      <c r="D506" s="219" t="s">
        <v>147</v>
      </c>
      <c r="E506" s="228" t="s">
        <v>19</v>
      </c>
      <c r="F506" s="229" t="s">
        <v>588</v>
      </c>
      <c r="G506" s="227"/>
      <c r="H506" s="230">
        <v>-8.2799999999999994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147</v>
      </c>
      <c r="AU506" s="236" t="s">
        <v>82</v>
      </c>
      <c r="AV506" s="13" t="s">
        <v>82</v>
      </c>
      <c r="AW506" s="13" t="s">
        <v>33</v>
      </c>
      <c r="AX506" s="13" t="s">
        <v>72</v>
      </c>
      <c r="AY506" s="236" t="s">
        <v>130</v>
      </c>
    </row>
    <row r="507" s="13" customFormat="1">
      <c r="A507" s="13"/>
      <c r="B507" s="226"/>
      <c r="C507" s="227"/>
      <c r="D507" s="219" t="s">
        <v>147</v>
      </c>
      <c r="E507" s="228" t="s">
        <v>19</v>
      </c>
      <c r="F507" s="229" t="s">
        <v>729</v>
      </c>
      <c r="G507" s="227"/>
      <c r="H507" s="230">
        <v>45.823999999999998</v>
      </c>
      <c r="I507" s="231"/>
      <c r="J507" s="227"/>
      <c r="K507" s="227"/>
      <c r="L507" s="232"/>
      <c r="M507" s="233"/>
      <c r="N507" s="234"/>
      <c r="O507" s="234"/>
      <c r="P507" s="234"/>
      <c r="Q507" s="234"/>
      <c r="R507" s="234"/>
      <c r="S507" s="234"/>
      <c r="T507" s="23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6" t="s">
        <v>147</v>
      </c>
      <c r="AU507" s="236" t="s">
        <v>82</v>
      </c>
      <c r="AV507" s="13" t="s">
        <v>82</v>
      </c>
      <c r="AW507" s="13" t="s">
        <v>33</v>
      </c>
      <c r="AX507" s="13" t="s">
        <v>72</v>
      </c>
      <c r="AY507" s="236" t="s">
        <v>130</v>
      </c>
    </row>
    <row r="508" s="15" customFormat="1">
      <c r="A508" s="15"/>
      <c r="B508" s="247"/>
      <c r="C508" s="248"/>
      <c r="D508" s="219" t="s">
        <v>147</v>
      </c>
      <c r="E508" s="249" t="s">
        <v>19</v>
      </c>
      <c r="F508" s="250" t="s">
        <v>165</v>
      </c>
      <c r="G508" s="248"/>
      <c r="H508" s="251">
        <v>200.744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7" t="s">
        <v>147</v>
      </c>
      <c r="AU508" s="257" t="s">
        <v>82</v>
      </c>
      <c r="AV508" s="15" t="s">
        <v>157</v>
      </c>
      <c r="AW508" s="15" t="s">
        <v>4</v>
      </c>
      <c r="AX508" s="15" t="s">
        <v>80</v>
      </c>
      <c r="AY508" s="257" t="s">
        <v>130</v>
      </c>
    </row>
    <row r="509" s="2" customFormat="1" ht="24.15" customHeight="1">
      <c r="A509" s="40"/>
      <c r="B509" s="41"/>
      <c r="C509" s="206" t="s">
        <v>730</v>
      </c>
      <c r="D509" s="206" t="s">
        <v>133</v>
      </c>
      <c r="E509" s="207" t="s">
        <v>731</v>
      </c>
      <c r="F509" s="208" t="s">
        <v>732</v>
      </c>
      <c r="G509" s="209" t="s">
        <v>199</v>
      </c>
      <c r="H509" s="210">
        <v>12044.639999999999</v>
      </c>
      <c r="I509" s="211"/>
      <c r="J509" s="212">
        <f>ROUND(I509*H509,2)</f>
        <v>0</v>
      </c>
      <c r="K509" s="208" t="s">
        <v>137</v>
      </c>
      <c r="L509" s="46"/>
      <c r="M509" s="213" t="s">
        <v>19</v>
      </c>
      <c r="N509" s="214" t="s">
        <v>43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157</v>
      </c>
      <c r="AT509" s="217" t="s">
        <v>133</v>
      </c>
      <c r="AU509" s="217" t="s">
        <v>82</v>
      </c>
      <c r="AY509" s="19" t="s">
        <v>130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80</v>
      </c>
      <c r="BK509" s="218">
        <f>ROUND(I509*H509,2)</f>
        <v>0</v>
      </c>
      <c r="BL509" s="19" t="s">
        <v>157</v>
      </c>
      <c r="BM509" s="217" t="s">
        <v>733</v>
      </c>
    </row>
    <row r="510" s="2" customFormat="1">
      <c r="A510" s="40"/>
      <c r="B510" s="41"/>
      <c r="C510" s="42"/>
      <c r="D510" s="219" t="s">
        <v>140</v>
      </c>
      <c r="E510" s="42"/>
      <c r="F510" s="220" t="s">
        <v>734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140</v>
      </c>
      <c r="AU510" s="19" t="s">
        <v>82</v>
      </c>
    </row>
    <row r="511" s="2" customFormat="1">
      <c r="A511" s="40"/>
      <c r="B511" s="41"/>
      <c r="C511" s="42"/>
      <c r="D511" s="224" t="s">
        <v>141</v>
      </c>
      <c r="E511" s="42"/>
      <c r="F511" s="225" t="s">
        <v>735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141</v>
      </c>
      <c r="AU511" s="19" t="s">
        <v>82</v>
      </c>
    </row>
    <row r="512" s="13" customFormat="1">
      <c r="A512" s="13"/>
      <c r="B512" s="226"/>
      <c r="C512" s="227"/>
      <c r="D512" s="219" t="s">
        <v>147</v>
      </c>
      <c r="E512" s="228" t="s">
        <v>19</v>
      </c>
      <c r="F512" s="229" t="s">
        <v>736</v>
      </c>
      <c r="G512" s="227"/>
      <c r="H512" s="230">
        <v>12044.639999999999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147</v>
      </c>
      <c r="AU512" s="236" t="s">
        <v>82</v>
      </c>
      <c r="AV512" s="13" t="s">
        <v>82</v>
      </c>
      <c r="AW512" s="13" t="s">
        <v>33</v>
      </c>
      <c r="AX512" s="13" t="s">
        <v>80</v>
      </c>
      <c r="AY512" s="236" t="s">
        <v>130</v>
      </c>
    </row>
    <row r="513" s="2" customFormat="1" ht="21.75" customHeight="1">
      <c r="A513" s="40"/>
      <c r="B513" s="41"/>
      <c r="C513" s="206" t="s">
        <v>737</v>
      </c>
      <c r="D513" s="206" t="s">
        <v>133</v>
      </c>
      <c r="E513" s="207" t="s">
        <v>738</v>
      </c>
      <c r="F513" s="208" t="s">
        <v>739</v>
      </c>
      <c r="G513" s="209" t="s">
        <v>199</v>
      </c>
      <c r="H513" s="210">
        <v>200.744</v>
      </c>
      <c r="I513" s="211"/>
      <c r="J513" s="212">
        <f>ROUND(I513*H513,2)</f>
        <v>0</v>
      </c>
      <c r="K513" s="208" t="s">
        <v>137</v>
      </c>
      <c r="L513" s="46"/>
      <c r="M513" s="213" t="s">
        <v>19</v>
      </c>
      <c r="N513" s="214" t="s">
        <v>43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157</v>
      </c>
      <c r="AT513" s="217" t="s">
        <v>133</v>
      </c>
      <c r="AU513" s="217" t="s">
        <v>82</v>
      </c>
      <c r="AY513" s="19" t="s">
        <v>130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80</v>
      </c>
      <c r="BK513" s="218">
        <f>ROUND(I513*H513,2)</f>
        <v>0</v>
      </c>
      <c r="BL513" s="19" t="s">
        <v>157</v>
      </c>
      <c r="BM513" s="217" t="s">
        <v>740</v>
      </c>
    </row>
    <row r="514" s="2" customFormat="1">
      <c r="A514" s="40"/>
      <c r="B514" s="41"/>
      <c r="C514" s="42"/>
      <c r="D514" s="219" t="s">
        <v>140</v>
      </c>
      <c r="E514" s="42"/>
      <c r="F514" s="220" t="s">
        <v>741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140</v>
      </c>
      <c r="AU514" s="19" t="s">
        <v>82</v>
      </c>
    </row>
    <row r="515" s="2" customFormat="1">
      <c r="A515" s="40"/>
      <c r="B515" s="41"/>
      <c r="C515" s="42"/>
      <c r="D515" s="224" t="s">
        <v>141</v>
      </c>
      <c r="E515" s="42"/>
      <c r="F515" s="225" t="s">
        <v>742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141</v>
      </c>
      <c r="AU515" s="19" t="s">
        <v>82</v>
      </c>
    </row>
    <row r="516" s="2" customFormat="1" ht="16.5" customHeight="1">
      <c r="A516" s="40"/>
      <c r="B516" s="41"/>
      <c r="C516" s="206" t="s">
        <v>743</v>
      </c>
      <c r="D516" s="206" t="s">
        <v>133</v>
      </c>
      <c r="E516" s="207" t="s">
        <v>744</v>
      </c>
      <c r="F516" s="208" t="s">
        <v>745</v>
      </c>
      <c r="G516" s="209" t="s">
        <v>199</v>
      </c>
      <c r="H516" s="210">
        <v>200.744</v>
      </c>
      <c r="I516" s="211"/>
      <c r="J516" s="212">
        <f>ROUND(I516*H516,2)</f>
        <v>0</v>
      </c>
      <c r="K516" s="208" t="s">
        <v>137</v>
      </c>
      <c r="L516" s="46"/>
      <c r="M516" s="213" t="s">
        <v>19</v>
      </c>
      <c r="N516" s="214" t="s">
        <v>43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157</v>
      </c>
      <c r="AT516" s="217" t="s">
        <v>133</v>
      </c>
      <c r="AU516" s="217" t="s">
        <v>82</v>
      </c>
      <c r="AY516" s="19" t="s">
        <v>130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157</v>
      </c>
      <c r="BM516" s="217" t="s">
        <v>746</v>
      </c>
    </row>
    <row r="517" s="2" customFormat="1">
      <c r="A517" s="40"/>
      <c r="B517" s="41"/>
      <c r="C517" s="42"/>
      <c r="D517" s="219" t="s">
        <v>140</v>
      </c>
      <c r="E517" s="42"/>
      <c r="F517" s="220" t="s">
        <v>747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140</v>
      </c>
      <c r="AU517" s="19" t="s">
        <v>82</v>
      </c>
    </row>
    <row r="518" s="2" customFormat="1">
      <c r="A518" s="40"/>
      <c r="B518" s="41"/>
      <c r="C518" s="42"/>
      <c r="D518" s="224" t="s">
        <v>141</v>
      </c>
      <c r="E518" s="42"/>
      <c r="F518" s="225" t="s">
        <v>748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141</v>
      </c>
      <c r="AU518" s="19" t="s">
        <v>82</v>
      </c>
    </row>
    <row r="519" s="2" customFormat="1" ht="16.5" customHeight="1">
      <c r="A519" s="40"/>
      <c r="B519" s="41"/>
      <c r="C519" s="206" t="s">
        <v>749</v>
      </c>
      <c r="D519" s="206" t="s">
        <v>133</v>
      </c>
      <c r="E519" s="207" t="s">
        <v>750</v>
      </c>
      <c r="F519" s="208" t="s">
        <v>751</v>
      </c>
      <c r="G519" s="209" t="s">
        <v>199</v>
      </c>
      <c r="H519" s="210">
        <v>12044.639999999999</v>
      </c>
      <c r="I519" s="211"/>
      <c r="J519" s="212">
        <f>ROUND(I519*H519,2)</f>
        <v>0</v>
      </c>
      <c r="K519" s="208" t="s">
        <v>137</v>
      </c>
      <c r="L519" s="46"/>
      <c r="M519" s="213" t="s">
        <v>19</v>
      </c>
      <c r="N519" s="214" t="s">
        <v>43</v>
      </c>
      <c r="O519" s="86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157</v>
      </c>
      <c r="AT519" s="217" t="s">
        <v>133</v>
      </c>
      <c r="AU519" s="217" t="s">
        <v>82</v>
      </c>
      <c r="AY519" s="19" t="s">
        <v>130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80</v>
      </c>
      <c r="BK519" s="218">
        <f>ROUND(I519*H519,2)</f>
        <v>0</v>
      </c>
      <c r="BL519" s="19" t="s">
        <v>157</v>
      </c>
      <c r="BM519" s="217" t="s">
        <v>752</v>
      </c>
    </row>
    <row r="520" s="2" customFormat="1">
      <c r="A520" s="40"/>
      <c r="B520" s="41"/>
      <c r="C520" s="42"/>
      <c r="D520" s="219" t="s">
        <v>140</v>
      </c>
      <c r="E520" s="42"/>
      <c r="F520" s="220" t="s">
        <v>753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140</v>
      </c>
      <c r="AU520" s="19" t="s">
        <v>82</v>
      </c>
    </row>
    <row r="521" s="2" customFormat="1">
      <c r="A521" s="40"/>
      <c r="B521" s="41"/>
      <c r="C521" s="42"/>
      <c r="D521" s="224" t="s">
        <v>141</v>
      </c>
      <c r="E521" s="42"/>
      <c r="F521" s="225" t="s">
        <v>754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141</v>
      </c>
      <c r="AU521" s="19" t="s">
        <v>82</v>
      </c>
    </row>
    <row r="522" s="13" customFormat="1">
      <c r="A522" s="13"/>
      <c r="B522" s="226"/>
      <c r="C522" s="227"/>
      <c r="D522" s="219" t="s">
        <v>147</v>
      </c>
      <c r="E522" s="228" t="s">
        <v>19</v>
      </c>
      <c r="F522" s="229" t="s">
        <v>736</v>
      </c>
      <c r="G522" s="227"/>
      <c r="H522" s="230">
        <v>12044.639999999999</v>
      </c>
      <c r="I522" s="231"/>
      <c r="J522" s="227"/>
      <c r="K522" s="227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147</v>
      </c>
      <c r="AU522" s="236" t="s">
        <v>82</v>
      </c>
      <c r="AV522" s="13" t="s">
        <v>82</v>
      </c>
      <c r="AW522" s="13" t="s">
        <v>33</v>
      </c>
      <c r="AX522" s="13" t="s">
        <v>80</v>
      </c>
      <c r="AY522" s="236" t="s">
        <v>130</v>
      </c>
    </row>
    <row r="523" s="2" customFormat="1" ht="16.5" customHeight="1">
      <c r="A523" s="40"/>
      <c r="B523" s="41"/>
      <c r="C523" s="206" t="s">
        <v>755</v>
      </c>
      <c r="D523" s="206" t="s">
        <v>133</v>
      </c>
      <c r="E523" s="207" t="s">
        <v>756</v>
      </c>
      <c r="F523" s="208" t="s">
        <v>757</v>
      </c>
      <c r="G523" s="209" t="s">
        <v>199</v>
      </c>
      <c r="H523" s="210">
        <v>200.744</v>
      </c>
      <c r="I523" s="211"/>
      <c r="J523" s="212">
        <f>ROUND(I523*H523,2)</f>
        <v>0</v>
      </c>
      <c r="K523" s="208" t="s">
        <v>137</v>
      </c>
      <c r="L523" s="46"/>
      <c r="M523" s="213" t="s">
        <v>19</v>
      </c>
      <c r="N523" s="214" t="s">
        <v>43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157</v>
      </c>
      <c r="AT523" s="217" t="s">
        <v>133</v>
      </c>
      <c r="AU523" s="217" t="s">
        <v>82</v>
      </c>
      <c r="AY523" s="19" t="s">
        <v>130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80</v>
      </c>
      <c r="BK523" s="218">
        <f>ROUND(I523*H523,2)</f>
        <v>0</v>
      </c>
      <c r="BL523" s="19" t="s">
        <v>157</v>
      </c>
      <c r="BM523" s="217" t="s">
        <v>758</v>
      </c>
    </row>
    <row r="524" s="2" customFormat="1">
      <c r="A524" s="40"/>
      <c r="B524" s="41"/>
      <c r="C524" s="42"/>
      <c r="D524" s="219" t="s">
        <v>140</v>
      </c>
      <c r="E524" s="42"/>
      <c r="F524" s="220" t="s">
        <v>759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140</v>
      </c>
      <c r="AU524" s="19" t="s">
        <v>82</v>
      </c>
    </row>
    <row r="525" s="2" customFormat="1">
      <c r="A525" s="40"/>
      <c r="B525" s="41"/>
      <c r="C525" s="42"/>
      <c r="D525" s="224" t="s">
        <v>141</v>
      </c>
      <c r="E525" s="42"/>
      <c r="F525" s="225" t="s">
        <v>760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141</v>
      </c>
      <c r="AU525" s="19" t="s">
        <v>82</v>
      </c>
    </row>
    <row r="526" s="2" customFormat="1" ht="21.75" customHeight="1">
      <c r="A526" s="40"/>
      <c r="B526" s="41"/>
      <c r="C526" s="206" t="s">
        <v>761</v>
      </c>
      <c r="D526" s="206" t="s">
        <v>133</v>
      </c>
      <c r="E526" s="207" t="s">
        <v>762</v>
      </c>
      <c r="F526" s="208" t="s">
        <v>763</v>
      </c>
      <c r="G526" s="209" t="s">
        <v>199</v>
      </c>
      <c r="H526" s="210">
        <v>107.68000000000001</v>
      </c>
      <c r="I526" s="211"/>
      <c r="J526" s="212">
        <f>ROUND(I526*H526,2)</f>
        <v>0</v>
      </c>
      <c r="K526" s="208" t="s">
        <v>137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0.00012999999999999999</v>
      </c>
      <c r="R526" s="215">
        <f>Q526*H526</f>
        <v>0.013998399999999999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157</v>
      </c>
      <c r="AT526" s="217" t="s">
        <v>133</v>
      </c>
      <c r="AU526" s="217" t="s">
        <v>82</v>
      </c>
      <c r="AY526" s="19" t="s">
        <v>130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157</v>
      </c>
      <c r="BM526" s="217" t="s">
        <v>764</v>
      </c>
    </row>
    <row r="527" s="2" customFormat="1">
      <c r="A527" s="40"/>
      <c r="B527" s="41"/>
      <c r="C527" s="42"/>
      <c r="D527" s="219" t="s">
        <v>140</v>
      </c>
      <c r="E527" s="42"/>
      <c r="F527" s="220" t="s">
        <v>765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140</v>
      </c>
      <c r="AU527" s="19" t="s">
        <v>82</v>
      </c>
    </row>
    <row r="528" s="2" customFormat="1">
      <c r="A528" s="40"/>
      <c r="B528" s="41"/>
      <c r="C528" s="42"/>
      <c r="D528" s="224" t="s">
        <v>141</v>
      </c>
      <c r="E528" s="42"/>
      <c r="F528" s="225" t="s">
        <v>766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141</v>
      </c>
      <c r="AU528" s="19" t="s">
        <v>82</v>
      </c>
    </row>
    <row r="529" s="2" customFormat="1" ht="16.5" customHeight="1">
      <c r="A529" s="40"/>
      <c r="B529" s="41"/>
      <c r="C529" s="206" t="s">
        <v>767</v>
      </c>
      <c r="D529" s="206" t="s">
        <v>133</v>
      </c>
      <c r="E529" s="207" t="s">
        <v>768</v>
      </c>
      <c r="F529" s="208" t="s">
        <v>769</v>
      </c>
      <c r="G529" s="209" t="s">
        <v>199</v>
      </c>
      <c r="H529" s="210">
        <v>107.68000000000001</v>
      </c>
      <c r="I529" s="211"/>
      <c r="J529" s="212">
        <f>ROUND(I529*H529,2)</f>
        <v>0</v>
      </c>
      <c r="K529" s="208" t="s">
        <v>137</v>
      </c>
      <c r="L529" s="46"/>
      <c r="M529" s="213" t="s">
        <v>19</v>
      </c>
      <c r="N529" s="214" t="s">
        <v>43</v>
      </c>
      <c r="O529" s="86"/>
      <c r="P529" s="215">
        <f>O529*H529</f>
        <v>0</v>
      </c>
      <c r="Q529" s="215">
        <v>3.4999999999999997E-05</v>
      </c>
      <c r="R529" s="215">
        <f>Q529*H529</f>
        <v>0.0037688000000000001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157</v>
      </c>
      <c r="AT529" s="217" t="s">
        <v>133</v>
      </c>
      <c r="AU529" s="217" t="s">
        <v>82</v>
      </c>
      <c r="AY529" s="19" t="s">
        <v>130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80</v>
      </c>
      <c r="BK529" s="218">
        <f>ROUND(I529*H529,2)</f>
        <v>0</v>
      </c>
      <c r="BL529" s="19" t="s">
        <v>157</v>
      </c>
      <c r="BM529" s="217" t="s">
        <v>770</v>
      </c>
    </row>
    <row r="530" s="2" customFormat="1">
      <c r="A530" s="40"/>
      <c r="B530" s="41"/>
      <c r="C530" s="42"/>
      <c r="D530" s="219" t="s">
        <v>140</v>
      </c>
      <c r="E530" s="42"/>
      <c r="F530" s="220" t="s">
        <v>771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140</v>
      </c>
      <c r="AU530" s="19" t="s">
        <v>82</v>
      </c>
    </row>
    <row r="531" s="2" customFormat="1">
      <c r="A531" s="40"/>
      <c r="B531" s="41"/>
      <c r="C531" s="42"/>
      <c r="D531" s="224" t="s">
        <v>141</v>
      </c>
      <c r="E531" s="42"/>
      <c r="F531" s="225" t="s">
        <v>772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141</v>
      </c>
      <c r="AU531" s="19" t="s">
        <v>82</v>
      </c>
    </row>
    <row r="532" s="2" customFormat="1" ht="16.5" customHeight="1">
      <c r="A532" s="40"/>
      <c r="B532" s="41"/>
      <c r="C532" s="206" t="s">
        <v>773</v>
      </c>
      <c r="D532" s="206" t="s">
        <v>133</v>
      </c>
      <c r="E532" s="207" t="s">
        <v>774</v>
      </c>
      <c r="F532" s="208" t="s">
        <v>775</v>
      </c>
      <c r="G532" s="209" t="s">
        <v>199</v>
      </c>
      <c r="H532" s="210">
        <v>1.9199999999999999</v>
      </c>
      <c r="I532" s="211"/>
      <c r="J532" s="212">
        <f>ROUND(I532*H532,2)</f>
        <v>0</v>
      </c>
      <c r="K532" s="208" t="s">
        <v>137</v>
      </c>
      <c r="L532" s="46"/>
      <c r="M532" s="213" t="s">
        <v>19</v>
      </c>
      <c r="N532" s="214" t="s">
        <v>43</v>
      </c>
      <c r="O532" s="86"/>
      <c r="P532" s="215">
        <f>O532*H532</f>
        <v>0</v>
      </c>
      <c r="Q532" s="215">
        <v>0</v>
      </c>
      <c r="R532" s="215">
        <f>Q532*H532</f>
        <v>0</v>
      </c>
      <c r="S532" s="215">
        <v>0.058999999999999997</v>
      </c>
      <c r="T532" s="216">
        <f>S532*H532</f>
        <v>0.11327999999999999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157</v>
      </c>
      <c r="AT532" s="217" t="s">
        <v>133</v>
      </c>
      <c r="AU532" s="217" t="s">
        <v>82</v>
      </c>
      <c r="AY532" s="19" t="s">
        <v>130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80</v>
      </c>
      <c r="BK532" s="218">
        <f>ROUND(I532*H532,2)</f>
        <v>0</v>
      </c>
      <c r="BL532" s="19" t="s">
        <v>157</v>
      </c>
      <c r="BM532" s="217" t="s">
        <v>776</v>
      </c>
    </row>
    <row r="533" s="2" customFormat="1">
      <c r="A533" s="40"/>
      <c r="B533" s="41"/>
      <c r="C533" s="42"/>
      <c r="D533" s="219" t="s">
        <v>140</v>
      </c>
      <c r="E533" s="42"/>
      <c r="F533" s="220" t="s">
        <v>777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140</v>
      </c>
      <c r="AU533" s="19" t="s">
        <v>82</v>
      </c>
    </row>
    <row r="534" s="2" customFormat="1">
      <c r="A534" s="40"/>
      <c r="B534" s="41"/>
      <c r="C534" s="42"/>
      <c r="D534" s="224" t="s">
        <v>141</v>
      </c>
      <c r="E534" s="42"/>
      <c r="F534" s="225" t="s">
        <v>778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141</v>
      </c>
      <c r="AU534" s="19" t="s">
        <v>82</v>
      </c>
    </row>
    <row r="535" s="13" customFormat="1">
      <c r="A535" s="13"/>
      <c r="B535" s="226"/>
      <c r="C535" s="227"/>
      <c r="D535" s="219" t="s">
        <v>147</v>
      </c>
      <c r="E535" s="228" t="s">
        <v>19</v>
      </c>
      <c r="F535" s="229" t="s">
        <v>779</v>
      </c>
      <c r="G535" s="227"/>
      <c r="H535" s="230">
        <v>1.9199999999999999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6" t="s">
        <v>147</v>
      </c>
      <c r="AU535" s="236" t="s">
        <v>82</v>
      </c>
      <c r="AV535" s="13" t="s">
        <v>82</v>
      </c>
      <c r="AW535" s="13" t="s">
        <v>33</v>
      </c>
      <c r="AX535" s="13" t="s">
        <v>80</v>
      </c>
      <c r="AY535" s="236" t="s">
        <v>130</v>
      </c>
    </row>
    <row r="536" s="2" customFormat="1" ht="16.5" customHeight="1">
      <c r="A536" s="40"/>
      <c r="B536" s="41"/>
      <c r="C536" s="206" t="s">
        <v>780</v>
      </c>
      <c r="D536" s="206" t="s">
        <v>133</v>
      </c>
      <c r="E536" s="207" t="s">
        <v>781</v>
      </c>
      <c r="F536" s="208" t="s">
        <v>782</v>
      </c>
      <c r="G536" s="209" t="s">
        <v>302</v>
      </c>
      <c r="H536" s="210">
        <v>1.8</v>
      </c>
      <c r="I536" s="211"/>
      <c r="J536" s="212">
        <f>ROUND(I536*H536,2)</f>
        <v>0</v>
      </c>
      <c r="K536" s="208" t="s">
        <v>137</v>
      </c>
      <c r="L536" s="46"/>
      <c r="M536" s="213" t="s">
        <v>19</v>
      </c>
      <c r="N536" s="214" t="s">
        <v>43</v>
      </c>
      <c r="O536" s="86"/>
      <c r="P536" s="215">
        <f>O536*H536</f>
        <v>0</v>
      </c>
      <c r="Q536" s="215">
        <v>7.7399999999999998E-05</v>
      </c>
      <c r="R536" s="215">
        <f>Q536*H536</f>
        <v>0.00013931999999999999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157</v>
      </c>
      <c r="AT536" s="217" t="s">
        <v>133</v>
      </c>
      <c r="AU536" s="217" t="s">
        <v>82</v>
      </c>
      <c r="AY536" s="19" t="s">
        <v>130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80</v>
      </c>
      <c r="BK536" s="218">
        <f>ROUND(I536*H536,2)</f>
        <v>0</v>
      </c>
      <c r="BL536" s="19" t="s">
        <v>157</v>
      </c>
      <c r="BM536" s="217" t="s">
        <v>783</v>
      </c>
    </row>
    <row r="537" s="2" customFormat="1">
      <c r="A537" s="40"/>
      <c r="B537" s="41"/>
      <c r="C537" s="42"/>
      <c r="D537" s="219" t="s">
        <v>140</v>
      </c>
      <c r="E537" s="42"/>
      <c r="F537" s="220" t="s">
        <v>784</v>
      </c>
      <c r="G537" s="42"/>
      <c r="H537" s="42"/>
      <c r="I537" s="221"/>
      <c r="J537" s="42"/>
      <c r="K537" s="42"/>
      <c r="L537" s="46"/>
      <c r="M537" s="222"/>
      <c r="N537" s="22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140</v>
      </c>
      <c r="AU537" s="19" t="s">
        <v>82</v>
      </c>
    </row>
    <row r="538" s="2" customFormat="1">
      <c r="A538" s="40"/>
      <c r="B538" s="41"/>
      <c r="C538" s="42"/>
      <c r="D538" s="224" t="s">
        <v>141</v>
      </c>
      <c r="E538" s="42"/>
      <c r="F538" s="225" t="s">
        <v>785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141</v>
      </c>
      <c r="AU538" s="19" t="s">
        <v>82</v>
      </c>
    </row>
    <row r="539" s="13" customFormat="1">
      <c r="A539" s="13"/>
      <c r="B539" s="226"/>
      <c r="C539" s="227"/>
      <c r="D539" s="219" t="s">
        <v>147</v>
      </c>
      <c r="E539" s="228" t="s">
        <v>19</v>
      </c>
      <c r="F539" s="229" t="s">
        <v>786</v>
      </c>
      <c r="G539" s="227"/>
      <c r="H539" s="230">
        <v>1.8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147</v>
      </c>
      <c r="AU539" s="236" t="s">
        <v>82</v>
      </c>
      <c r="AV539" s="13" t="s">
        <v>82</v>
      </c>
      <c r="AW539" s="13" t="s">
        <v>33</v>
      </c>
      <c r="AX539" s="13" t="s">
        <v>80</v>
      </c>
      <c r="AY539" s="236" t="s">
        <v>130</v>
      </c>
    </row>
    <row r="540" s="12" customFormat="1" ht="22.8" customHeight="1">
      <c r="A540" s="12"/>
      <c r="B540" s="190"/>
      <c r="C540" s="191"/>
      <c r="D540" s="192" t="s">
        <v>71</v>
      </c>
      <c r="E540" s="204" t="s">
        <v>787</v>
      </c>
      <c r="F540" s="204" t="s">
        <v>788</v>
      </c>
      <c r="G540" s="191"/>
      <c r="H540" s="191"/>
      <c r="I540" s="194"/>
      <c r="J540" s="205">
        <f>BK540</f>
        <v>0</v>
      </c>
      <c r="K540" s="191"/>
      <c r="L540" s="196"/>
      <c r="M540" s="197"/>
      <c r="N540" s="198"/>
      <c r="O540" s="198"/>
      <c r="P540" s="199">
        <f>SUM(P541:P543)</f>
        <v>0</v>
      </c>
      <c r="Q540" s="198"/>
      <c r="R540" s="199">
        <f>SUM(R541:R543)</f>
        <v>0</v>
      </c>
      <c r="S540" s="198"/>
      <c r="T540" s="200">
        <f>SUM(T541:T543)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1" t="s">
        <v>80</v>
      </c>
      <c r="AT540" s="202" t="s">
        <v>71</v>
      </c>
      <c r="AU540" s="202" t="s">
        <v>80</v>
      </c>
      <c r="AY540" s="201" t="s">
        <v>130</v>
      </c>
      <c r="BK540" s="203">
        <f>SUM(BK541:BK543)</f>
        <v>0</v>
      </c>
    </row>
    <row r="541" s="2" customFormat="1" ht="16.5" customHeight="1">
      <c r="A541" s="40"/>
      <c r="B541" s="41"/>
      <c r="C541" s="206" t="s">
        <v>789</v>
      </c>
      <c r="D541" s="206" t="s">
        <v>133</v>
      </c>
      <c r="E541" s="207" t="s">
        <v>790</v>
      </c>
      <c r="F541" s="208" t="s">
        <v>791</v>
      </c>
      <c r="G541" s="209" t="s">
        <v>229</v>
      </c>
      <c r="H541" s="210">
        <v>352.40600000000001</v>
      </c>
      <c r="I541" s="211"/>
      <c r="J541" s="212">
        <f>ROUND(I541*H541,2)</f>
        <v>0</v>
      </c>
      <c r="K541" s="208" t="s">
        <v>137</v>
      </c>
      <c r="L541" s="46"/>
      <c r="M541" s="213" t="s">
        <v>19</v>
      </c>
      <c r="N541" s="214" t="s">
        <v>43</v>
      </c>
      <c r="O541" s="86"/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157</v>
      </c>
      <c r="AT541" s="217" t="s">
        <v>133</v>
      </c>
      <c r="AU541" s="217" t="s">
        <v>82</v>
      </c>
      <c r="AY541" s="19" t="s">
        <v>130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80</v>
      </c>
      <c r="BK541" s="218">
        <f>ROUND(I541*H541,2)</f>
        <v>0</v>
      </c>
      <c r="BL541" s="19" t="s">
        <v>157</v>
      </c>
      <c r="BM541" s="217" t="s">
        <v>792</v>
      </c>
    </row>
    <row r="542" s="2" customFormat="1">
      <c r="A542" s="40"/>
      <c r="B542" s="41"/>
      <c r="C542" s="42"/>
      <c r="D542" s="219" t="s">
        <v>140</v>
      </c>
      <c r="E542" s="42"/>
      <c r="F542" s="220" t="s">
        <v>793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140</v>
      </c>
      <c r="AU542" s="19" t="s">
        <v>82</v>
      </c>
    </row>
    <row r="543" s="2" customFormat="1">
      <c r="A543" s="40"/>
      <c r="B543" s="41"/>
      <c r="C543" s="42"/>
      <c r="D543" s="224" t="s">
        <v>141</v>
      </c>
      <c r="E543" s="42"/>
      <c r="F543" s="225" t="s">
        <v>794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141</v>
      </c>
      <c r="AU543" s="19" t="s">
        <v>82</v>
      </c>
    </row>
    <row r="544" s="12" customFormat="1" ht="25.92" customHeight="1">
      <c r="A544" s="12"/>
      <c r="B544" s="190"/>
      <c r="C544" s="191"/>
      <c r="D544" s="192" t="s">
        <v>71</v>
      </c>
      <c r="E544" s="193" t="s">
        <v>795</v>
      </c>
      <c r="F544" s="193" t="s">
        <v>796</v>
      </c>
      <c r="G544" s="191"/>
      <c r="H544" s="191"/>
      <c r="I544" s="194"/>
      <c r="J544" s="195">
        <f>BK544</f>
        <v>0</v>
      </c>
      <c r="K544" s="191"/>
      <c r="L544" s="196"/>
      <c r="M544" s="197"/>
      <c r="N544" s="198"/>
      <c r="O544" s="198"/>
      <c r="P544" s="199">
        <f>P545+P567+P647+P726+P751+P827+P875+P905+P945+P965</f>
        <v>0</v>
      </c>
      <c r="Q544" s="198"/>
      <c r="R544" s="199">
        <f>R545+R567+R647+R726+R751+R827+R875+R905+R945+R965</f>
        <v>17.183906565969998</v>
      </c>
      <c r="S544" s="198"/>
      <c r="T544" s="200">
        <f>T545+T567+T647+T726+T751+T827+T875+T905+T945+T965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1" t="s">
        <v>82</v>
      </c>
      <c r="AT544" s="202" t="s">
        <v>71</v>
      </c>
      <c r="AU544" s="202" t="s">
        <v>72</v>
      </c>
      <c r="AY544" s="201" t="s">
        <v>130</v>
      </c>
      <c r="BK544" s="203">
        <f>BK545+BK567+BK647+BK726+BK751+BK827+BK875+BK905+BK945+BK965</f>
        <v>0</v>
      </c>
    </row>
    <row r="545" s="12" customFormat="1" ht="22.8" customHeight="1">
      <c r="A545" s="12"/>
      <c r="B545" s="190"/>
      <c r="C545" s="191"/>
      <c r="D545" s="192" t="s">
        <v>71</v>
      </c>
      <c r="E545" s="204" t="s">
        <v>797</v>
      </c>
      <c r="F545" s="204" t="s">
        <v>798</v>
      </c>
      <c r="G545" s="191"/>
      <c r="H545" s="191"/>
      <c r="I545" s="194"/>
      <c r="J545" s="205">
        <f>BK545</f>
        <v>0</v>
      </c>
      <c r="K545" s="191"/>
      <c r="L545" s="196"/>
      <c r="M545" s="197"/>
      <c r="N545" s="198"/>
      <c r="O545" s="198"/>
      <c r="P545" s="199">
        <f>SUM(P546:P566)</f>
        <v>0</v>
      </c>
      <c r="Q545" s="198"/>
      <c r="R545" s="199">
        <f>SUM(R546:R566)</f>
        <v>1.8827365357500001</v>
      </c>
      <c r="S545" s="198"/>
      <c r="T545" s="200">
        <f>SUM(T546:T566)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01" t="s">
        <v>82</v>
      </c>
      <c r="AT545" s="202" t="s">
        <v>71</v>
      </c>
      <c r="AU545" s="202" t="s">
        <v>80</v>
      </c>
      <c r="AY545" s="201" t="s">
        <v>130</v>
      </c>
      <c r="BK545" s="203">
        <f>SUM(BK546:BK566)</f>
        <v>0</v>
      </c>
    </row>
    <row r="546" s="2" customFormat="1" ht="16.5" customHeight="1">
      <c r="A546" s="40"/>
      <c r="B546" s="41"/>
      <c r="C546" s="206" t="s">
        <v>799</v>
      </c>
      <c r="D546" s="206" t="s">
        <v>133</v>
      </c>
      <c r="E546" s="207" t="s">
        <v>800</v>
      </c>
      <c r="F546" s="208" t="s">
        <v>801</v>
      </c>
      <c r="G546" s="209" t="s">
        <v>199</v>
      </c>
      <c r="H546" s="210">
        <v>139.27600000000001</v>
      </c>
      <c r="I546" s="211"/>
      <c r="J546" s="212">
        <f>ROUND(I546*H546,2)</f>
        <v>0</v>
      </c>
      <c r="K546" s="208" t="s">
        <v>137</v>
      </c>
      <c r="L546" s="46"/>
      <c r="M546" s="213" t="s">
        <v>19</v>
      </c>
      <c r="N546" s="214" t="s">
        <v>43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311</v>
      </c>
      <c r="AT546" s="217" t="s">
        <v>133</v>
      </c>
      <c r="AU546" s="217" t="s">
        <v>82</v>
      </c>
      <c r="AY546" s="19" t="s">
        <v>130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80</v>
      </c>
      <c r="BK546" s="218">
        <f>ROUND(I546*H546,2)</f>
        <v>0</v>
      </c>
      <c r="BL546" s="19" t="s">
        <v>311</v>
      </c>
      <c r="BM546" s="217" t="s">
        <v>802</v>
      </c>
    </row>
    <row r="547" s="2" customFormat="1">
      <c r="A547" s="40"/>
      <c r="B547" s="41"/>
      <c r="C547" s="42"/>
      <c r="D547" s="219" t="s">
        <v>140</v>
      </c>
      <c r="E547" s="42"/>
      <c r="F547" s="220" t="s">
        <v>803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140</v>
      </c>
      <c r="AU547" s="19" t="s">
        <v>82</v>
      </c>
    </row>
    <row r="548" s="2" customFormat="1">
      <c r="A548" s="40"/>
      <c r="B548" s="41"/>
      <c r="C548" s="42"/>
      <c r="D548" s="224" t="s">
        <v>141</v>
      </c>
      <c r="E548" s="42"/>
      <c r="F548" s="225" t="s">
        <v>804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141</v>
      </c>
      <c r="AU548" s="19" t="s">
        <v>82</v>
      </c>
    </row>
    <row r="549" s="13" customFormat="1">
      <c r="A549" s="13"/>
      <c r="B549" s="226"/>
      <c r="C549" s="227"/>
      <c r="D549" s="219" t="s">
        <v>147</v>
      </c>
      <c r="E549" s="228" t="s">
        <v>19</v>
      </c>
      <c r="F549" s="229" t="s">
        <v>805</v>
      </c>
      <c r="G549" s="227"/>
      <c r="H549" s="230">
        <v>123.76600000000001</v>
      </c>
      <c r="I549" s="231"/>
      <c r="J549" s="227"/>
      <c r="K549" s="227"/>
      <c r="L549" s="232"/>
      <c r="M549" s="233"/>
      <c r="N549" s="234"/>
      <c r="O549" s="234"/>
      <c r="P549" s="234"/>
      <c r="Q549" s="234"/>
      <c r="R549" s="234"/>
      <c r="S549" s="234"/>
      <c r="T549" s="23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6" t="s">
        <v>147</v>
      </c>
      <c r="AU549" s="236" t="s">
        <v>82</v>
      </c>
      <c r="AV549" s="13" t="s">
        <v>82</v>
      </c>
      <c r="AW549" s="13" t="s">
        <v>33</v>
      </c>
      <c r="AX549" s="13" t="s">
        <v>72</v>
      </c>
      <c r="AY549" s="236" t="s">
        <v>130</v>
      </c>
    </row>
    <row r="550" s="13" customFormat="1">
      <c r="A550" s="13"/>
      <c r="B550" s="226"/>
      <c r="C550" s="227"/>
      <c r="D550" s="219" t="s">
        <v>147</v>
      </c>
      <c r="E550" s="228" t="s">
        <v>19</v>
      </c>
      <c r="F550" s="229" t="s">
        <v>247</v>
      </c>
      <c r="G550" s="227"/>
      <c r="H550" s="230">
        <v>15.51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147</v>
      </c>
      <c r="AU550" s="236" t="s">
        <v>82</v>
      </c>
      <c r="AV550" s="13" t="s">
        <v>82</v>
      </c>
      <c r="AW550" s="13" t="s">
        <v>33</v>
      </c>
      <c r="AX550" s="13" t="s">
        <v>72</v>
      </c>
      <c r="AY550" s="236" t="s">
        <v>130</v>
      </c>
    </row>
    <row r="551" s="15" customFormat="1">
      <c r="A551" s="15"/>
      <c r="B551" s="247"/>
      <c r="C551" s="248"/>
      <c r="D551" s="219" t="s">
        <v>147</v>
      </c>
      <c r="E551" s="249" t="s">
        <v>19</v>
      </c>
      <c r="F551" s="250" t="s">
        <v>165</v>
      </c>
      <c r="G551" s="248"/>
      <c r="H551" s="251">
        <v>139.27600000000001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7" t="s">
        <v>147</v>
      </c>
      <c r="AU551" s="257" t="s">
        <v>82</v>
      </c>
      <c r="AV551" s="15" t="s">
        <v>157</v>
      </c>
      <c r="AW551" s="15" t="s">
        <v>4</v>
      </c>
      <c r="AX551" s="15" t="s">
        <v>80</v>
      </c>
      <c r="AY551" s="257" t="s">
        <v>130</v>
      </c>
    </row>
    <row r="552" s="2" customFormat="1" ht="16.5" customHeight="1">
      <c r="A552" s="40"/>
      <c r="B552" s="41"/>
      <c r="C552" s="258" t="s">
        <v>806</v>
      </c>
      <c r="D552" s="258" t="s">
        <v>166</v>
      </c>
      <c r="E552" s="259" t="s">
        <v>807</v>
      </c>
      <c r="F552" s="260" t="s">
        <v>808</v>
      </c>
      <c r="G552" s="261" t="s">
        <v>229</v>
      </c>
      <c r="H552" s="262">
        <v>0.042000000000000003</v>
      </c>
      <c r="I552" s="263"/>
      <c r="J552" s="264">
        <f>ROUND(I552*H552,2)</f>
        <v>0</v>
      </c>
      <c r="K552" s="260" t="s">
        <v>137</v>
      </c>
      <c r="L552" s="265"/>
      <c r="M552" s="266" t="s">
        <v>19</v>
      </c>
      <c r="N552" s="267" t="s">
        <v>43</v>
      </c>
      <c r="O552" s="86"/>
      <c r="P552" s="215">
        <f>O552*H552</f>
        <v>0</v>
      </c>
      <c r="Q552" s="215">
        <v>1</v>
      </c>
      <c r="R552" s="215">
        <f>Q552*H552</f>
        <v>0.042000000000000003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425</v>
      </c>
      <c r="AT552" s="217" t="s">
        <v>166</v>
      </c>
      <c r="AU552" s="217" t="s">
        <v>82</v>
      </c>
      <c r="AY552" s="19" t="s">
        <v>130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80</v>
      </c>
      <c r="BK552" s="218">
        <f>ROUND(I552*H552,2)</f>
        <v>0</v>
      </c>
      <c r="BL552" s="19" t="s">
        <v>311</v>
      </c>
      <c r="BM552" s="217" t="s">
        <v>809</v>
      </c>
    </row>
    <row r="553" s="2" customFormat="1">
      <c r="A553" s="40"/>
      <c r="B553" s="41"/>
      <c r="C553" s="42"/>
      <c r="D553" s="219" t="s">
        <v>140</v>
      </c>
      <c r="E553" s="42"/>
      <c r="F553" s="220" t="s">
        <v>808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140</v>
      </c>
      <c r="AU553" s="19" t="s">
        <v>82</v>
      </c>
    </row>
    <row r="554" s="13" customFormat="1">
      <c r="A554" s="13"/>
      <c r="B554" s="226"/>
      <c r="C554" s="227"/>
      <c r="D554" s="219" t="s">
        <v>147</v>
      </c>
      <c r="E554" s="228" t="s">
        <v>19</v>
      </c>
      <c r="F554" s="229" t="s">
        <v>810</v>
      </c>
      <c r="G554" s="227"/>
      <c r="H554" s="230">
        <v>0.042000000000000003</v>
      </c>
      <c r="I554" s="231"/>
      <c r="J554" s="227"/>
      <c r="K554" s="227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147</v>
      </c>
      <c r="AU554" s="236" t="s">
        <v>82</v>
      </c>
      <c r="AV554" s="13" t="s">
        <v>82</v>
      </c>
      <c r="AW554" s="13" t="s">
        <v>33</v>
      </c>
      <c r="AX554" s="13" t="s">
        <v>80</v>
      </c>
      <c r="AY554" s="236" t="s">
        <v>130</v>
      </c>
    </row>
    <row r="555" s="2" customFormat="1" ht="16.5" customHeight="1">
      <c r="A555" s="40"/>
      <c r="B555" s="41"/>
      <c r="C555" s="206" t="s">
        <v>811</v>
      </c>
      <c r="D555" s="206" t="s">
        <v>133</v>
      </c>
      <c r="E555" s="207" t="s">
        <v>812</v>
      </c>
      <c r="F555" s="208" t="s">
        <v>813</v>
      </c>
      <c r="G555" s="209" t="s">
        <v>199</v>
      </c>
      <c r="H555" s="210">
        <v>278.55099999999999</v>
      </c>
      <c r="I555" s="211"/>
      <c r="J555" s="212">
        <f>ROUND(I555*H555,2)</f>
        <v>0</v>
      </c>
      <c r="K555" s="208" t="s">
        <v>137</v>
      </c>
      <c r="L555" s="46"/>
      <c r="M555" s="213" t="s">
        <v>19</v>
      </c>
      <c r="N555" s="214" t="s">
        <v>43</v>
      </c>
      <c r="O555" s="86"/>
      <c r="P555" s="215">
        <f>O555*H555</f>
        <v>0</v>
      </c>
      <c r="Q555" s="215">
        <v>0.00039825</v>
      </c>
      <c r="R555" s="215">
        <f>Q555*H555</f>
        <v>0.11093293575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311</v>
      </c>
      <c r="AT555" s="217" t="s">
        <v>133</v>
      </c>
      <c r="AU555" s="217" t="s">
        <v>82</v>
      </c>
      <c r="AY555" s="19" t="s">
        <v>130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80</v>
      </c>
      <c r="BK555" s="218">
        <f>ROUND(I555*H555,2)</f>
        <v>0</v>
      </c>
      <c r="BL555" s="19" t="s">
        <v>311</v>
      </c>
      <c r="BM555" s="217" t="s">
        <v>814</v>
      </c>
    </row>
    <row r="556" s="2" customFormat="1">
      <c r="A556" s="40"/>
      <c r="B556" s="41"/>
      <c r="C556" s="42"/>
      <c r="D556" s="219" t="s">
        <v>140</v>
      </c>
      <c r="E556" s="42"/>
      <c r="F556" s="220" t="s">
        <v>815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140</v>
      </c>
      <c r="AU556" s="19" t="s">
        <v>82</v>
      </c>
    </row>
    <row r="557" s="2" customFormat="1">
      <c r="A557" s="40"/>
      <c r="B557" s="41"/>
      <c r="C557" s="42"/>
      <c r="D557" s="224" t="s">
        <v>141</v>
      </c>
      <c r="E557" s="42"/>
      <c r="F557" s="225" t="s">
        <v>816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141</v>
      </c>
      <c r="AU557" s="19" t="s">
        <v>82</v>
      </c>
    </row>
    <row r="558" s="13" customFormat="1">
      <c r="A558" s="13"/>
      <c r="B558" s="226"/>
      <c r="C558" s="227"/>
      <c r="D558" s="219" t="s">
        <v>147</v>
      </c>
      <c r="E558" s="228" t="s">
        <v>19</v>
      </c>
      <c r="F558" s="229" t="s">
        <v>817</v>
      </c>
      <c r="G558" s="227"/>
      <c r="H558" s="230">
        <v>247.53100000000001</v>
      </c>
      <c r="I558" s="231"/>
      <c r="J558" s="227"/>
      <c r="K558" s="227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147</v>
      </c>
      <c r="AU558" s="236" t="s">
        <v>82</v>
      </c>
      <c r="AV558" s="13" t="s">
        <v>82</v>
      </c>
      <c r="AW558" s="13" t="s">
        <v>33</v>
      </c>
      <c r="AX558" s="13" t="s">
        <v>72</v>
      </c>
      <c r="AY558" s="236" t="s">
        <v>130</v>
      </c>
    </row>
    <row r="559" s="13" customFormat="1">
      <c r="A559" s="13"/>
      <c r="B559" s="226"/>
      <c r="C559" s="227"/>
      <c r="D559" s="219" t="s">
        <v>147</v>
      </c>
      <c r="E559" s="228" t="s">
        <v>19</v>
      </c>
      <c r="F559" s="229" t="s">
        <v>818</v>
      </c>
      <c r="G559" s="227"/>
      <c r="H559" s="230">
        <v>31.02</v>
      </c>
      <c r="I559" s="231"/>
      <c r="J559" s="227"/>
      <c r="K559" s="227"/>
      <c r="L559" s="232"/>
      <c r="M559" s="233"/>
      <c r="N559" s="234"/>
      <c r="O559" s="234"/>
      <c r="P559" s="234"/>
      <c r="Q559" s="234"/>
      <c r="R559" s="234"/>
      <c r="S559" s="234"/>
      <c r="T559" s="23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6" t="s">
        <v>147</v>
      </c>
      <c r="AU559" s="236" t="s">
        <v>82</v>
      </c>
      <c r="AV559" s="13" t="s">
        <v>82</v>
      </c>
      <c r="AW559" s="13" t="s">
        <v>33</v>
      </c>
      <c r="AX559" s="13" t="s">
        <v>72</v>
      </c>
      <c r="AY559" s="236" t="s">
        <v>130</v>
      </c>
    </row>
    <row r="560" s="15" customFormat="1">
      <c r="A560" s="15"/>
      <c r="B560" s="247"/>
      <c r="C560" s="248"/>
      <c r="D560" s="219" t="s">
        <v>147</v>
      </c>
      <c r="E560" s="249" t="s">
        <v>19</v>
      </c>
      <c r="F560" s="250" t="s">
        <v>165</v>
      </c>
      <c r="G560" s="248"/>
      <c r="H560" s="251">
        <v>278.55099999999999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57" t="s">
        <v>147</v>
      </c>
      <c r="AU560" s="257" t="s">
        <v>82</v>
      </c>
      <c r="AV560" s="15" t="s">
        <v>157</v>
      </c>
      <c r="AW560" s="15" t="s">
        <v>4</v>
      </c>
      <c r="AX560" s="15" t="s">
        <v>80</v>
      </c>
      <c r="AY560" s="257" t="s">
        <v>130</v>
      </c>
    </row>
    <row r="561" s="2" customFormat="1" ht="24.15" customHeight="1">
      <c r="A561" s="40"/>
      <c r="B561" s="41"/>
      <c r="C561" s="258" t="s">
        <v>819</v>
      </c>
      <c r="D561" s="258" t="s">
        <v>166</v>
      </c>
      <c r="E561" s="259" t="s">
        <v>820</v>
      </c>
      <c r="F561" s="260" t="s">
        <v>821</v>
      </c>
      <c r="G561" s="261" t="s">
        <v>199</v>
      </c>
      <c r="H561" s="262">
        <v>320.334</v>
      </c>
      <c r="I561" s="263"/>
      <c r="J561" s="264">
        <f>ROUND(I561*H561,2)</f>
        <v>0</v>
      </c>
      <c r="K561" s="260" t="s">
        <v>137</v>
      </c>
      <c r="L561" s="265"/>
      <c r="M561" s="266" t="s">
        <v>19</v>
      </c>
      <c r="N561" s="267" t="s">
        <v>43</v>
      </c>
      <c r="O561" s="86"/>
      <c r="P561" s="215">
        <f>O561*H561</f>
        <v>0</v>
      </c>
      <c r="Q561" s="215">
        <v>0.0054000000000000003</v>
      </c>
      <c r="R561" s="215">
        <f>Q561*H561</f>
        <v>1.7298036000000001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425</v>
      </c>
      <c r="AT561" s="217" t="s">
        <v>166</v>
      </c>
      <c r="AU561" s="217" t="s">
        <v>82</v>
      </c>
      <c r="AY561" s="19" t="s">
        <v>130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80</v>
      </c>
      <c r="BK561" s="218">
        <f>ROUND(I561*H561,2)</f>
        <v>0</v>
      </c>
      <c r="BL561" s="19" t="s">
        <v>311</v>
      </c>
      <c r="BM561" s="217" t="s">
        <v>822</v>
      </c>
    </row>
    <row r="562" s="2" customFormat="1">
      <c r="A562" s="40"/>
      <c r="B562" s="41"/>
      <c r="C562" s="42"/>
      <c r="D562" s="219" t="s">
        <v>140</v>
      </c>
      <c r="E562" s="42"/>
      <c r="F562" s="220" t="s">
        <v>821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140</v>
      </c>
      <c r="AU562" s="19" t="s">
        <v>82</v>
      </c>
    </row>
    <row r="563" s="13" customFormat="1">
      <c r="A563" s="13"/>
      <c r="B563" s="226"/>
      <c r="C563" s="227"/>
      <c r="D563" s="219" t="s">
        <v>147</v>
      </c>
      <c r="E563" s="228" t="s">
        <v>19</v>
      </c>
      <c r="F563" s="229" t="s">
        <v>823</v>
      </c>
      <c r="G563" s="227"/>
      <c r="H563" s="230">
        <v>320.334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147</v>
      </c>
      <c r="AU563" s="236" t="s">
        <v>82</v>
      </c>
      <c r="AV563" s="13" t="s">
        <v>82</v>
      </c>
      <c r="AW563" s="13" t="s">
        <v>33</v>
      </c>
      <c r="AX563" s="13" t="s">
        <v>80</v>
      </c>
      <c r="AY563" s="236" t="s">
        <v>130</v>
      </c>
    </row>
    <row r="564" s="2" customFormat="1" ht="16.5" customHeight="1">
      <c r="A564" s="40"/>
      <c r="B564" s="41"/>
      <c r="C564" s="206" t="s">
        <v>824</v>
      </c>
      <c r="D564" s="206" t="s">
        <v>133</v>
      </c>
      <c r="E564" s="207" t="s">
        <v>825</v>
      </c>
      <c r="F564" s="208" t="s">
        <v>826</v>
      </c>
      <c r="G564" s="209" t="s">
        <v>827</v>
      </c>
      <c r="H564" s="271"/>
      <c r="I564" s="211"/>
      <c r="J564" s="212">
        <f>ROUND(I564*H564,2)</f>
        <v>0</v>
      </c>
      <c r="K564" s="208" t="s">
        <v>137</v>
      </c>
      <c r="L564" s="46"/>
      <c r="M564" s="213" t="s">
        <v>19</v>
      </c>
      <c r="N564" s="214" t="s">
        <v>43</v>
      </c>
      <c r="O564" s="86"/>
      <c r="P564" s="215">
        <f>O564*H564</f>
        <v>0</v>
      </c>
      <c r="Q564" s="215">
        <v>0</v>
      </c>
      <c r="R564" s="215">
        <f>Q564*H564</f>
        <v>0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311</v>
      </c>
      <c r="AT564" s="217" t="s">
        <v>133</v>
      </c>
      <c r="AU564" s="217" t="s">
        <v>82</v>
      </c>
      <c r="AY564" s="19" t="s">
        <v>130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80</v>
      </c>
      <c r="BK564" s="218">
        <f>ROUND(I564*H564,2)</f>
        <v>0</v>
      </c>
      <c r="BL564" s="19" t="s">
        <v>311</v>
      </c>
      <c r="BM564" s="217" t="s">
        <v>828</v>
      </c>
    </row>
    <row r="565" s="2" customFormat="1">
      <c r="A565" s="40"/>
      <c r="B565" s="41"/>
      <c r="C565" s="42"/>
      <c r="D565" s="219" t="s">
        <v>140</v>
      </c>
      <c r="E565" s="42"/>
      <c r="F565" s="220" t="s">
        <v>829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140</v>
      </c>
      <c r="AU565" s="19" t="s">
        <v>82</v>
      </c>
    </row>
    <row r="566" s="2" customFormat="1">
      <c r="A566" s="40"/>
      <c r="B566" s="41"/>
      <c r="C566" s="42"/>
      <c r="D566" s="224" t="s">
        <v>141</v>
      </c>
      <c r="E566" s="42"/>
      <c r="F566" s="225" t="s">
        <v>830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141</v>
      </c>
      <c r="AU566" s="19" t="s">
        <v>82</v>
      </c>
    </row>
    <row r="567" s="12" customFormat="1" ht="22.8" customHeight="1">
      <c r="A567" s="12"/>
      <c r="B567" s="190"/>
      <c r="C567" s="191"/>
      <c r="D567" s="192" t="s">
        <v>71</v>
      </c>
      <c r="E567" s="204" t="s">
        <v>831</v>
      </c>
      <c r="F567" s="204" t="s">
        <v>832</v>
      </c>
      <c r="G567" s="191"/>
      <c r="H567" s="191"/>
      <c r="I567" s="194"/>
      <c r="J567" s="205">
        <f>BK567</f>
        <v>0</v>
      </c>
      <c r="K567" s="191"/>
      <c r="L567" s="196"/>
      <c r="M567" s="197"/>
      <c r="N567" s="198"/>
      <c r="O567" s="198"/>
      <c r="P567" s="199">
        <f>SUM(P568:P646)</f>
        <v>0</v>
      </c>
      <c r="Q567" s="198"/>
      <c r="R567" s="199">
        <f>SUM(R568:R646)</f>
        <v>7.1881024910200004</v>
      </c>
      <c r="S567" s="198"/>
      <c r="T567" s="200">
        <f>SUM(T568:T646)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1" t="s">
        <v>82</v>
      </c>
      <c r="AT567" s="202" t="s">
        <v>71</v>
      </c>
      <c r="AU567" s="202" t="s">
        <v>80</v>
      </c>
      <c r="AY567" s="201" t="s">
        <v>130</v>
      </c>
      <c r="BK567" s="203">
        <f>SUM(BK568:BK646)</f>
        <v>0</v>
      </c>
    </row>
    <row r="568" s="2" customFormat="1" ht="16.5" customHeight="1">
      <c r="A568" s="40"/>
      <c r="B568" s="41"/>
      <c r="C568" s="206" t="s">
        <v>833</v>
      </c>
      <c r="D568" s="206" t="s">
        <v>133</v>
      </c>
      <c r="E568" s="207" t="s">
        <v>834</v>
      </c>
      <c r="F568" s="208" t="s">
        <v>835</v>
      </c>
      <c r="G568" s="209" t="s">
        <v>199</v>
      </c>
      <c r="H568" s="210">
        <v>153.78399999999999</v>
      </c>
      <c r="I568" s="211"/>
      <c r="J568" s="212">
        <f>ROUND(I568*H568,2)</f>
        <v>0</v>
      </c>
      <c r="K568" s="208" t="s">
        <v>137</v>
      </c>
      <c r="L568" s="46"/>
      <c r="M568" s="213" t="s">
        <v>19</v>
      </c>
      <c r="N568" s="214" t="s">
        <v>43</v>
      </c>
      <c r="O568" s="86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311</v>
      </c>
      <c r="AT568" s="217" t="s">
        <v>133</v>
      </c>
      <c r="AU568" s="217" t="s">
        <v>82</v>
      </c>
      <c r="AY568" s="19" t="s">
        <v>130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80</v>
      </c>
      <c r="BK568" s="218">
        <f>ROUND(I568*H568,2)</f>
        <v>0</v>
      </c>
      <c r="BL568" s="19" t="s">
        <v>311</v>
      </c>
      <c r="BM568" s="217" t="s">
        <v>836</v>
      </c>
    </row>
    <row r="569" s="2" customFormat="1">
      <c r="A569" s="40"/>
      <c r="B569" s="41"/>
      <c r="C569" s="42"/>
      <c r="D569" s="219" t="s">
        <v>140</v>
      </c>
      <c r="E569" s="42"/>
      <c r="F569" s="220" t="s">
        <v>837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140</v>
      </c>
      <c r="AU569" s="19" t="s">
        <v>82</v>
      </c>
    </row>
    <row r="570" s="2" customFormat="1">
      <c r="A570" s="40"/>
      <c r="B570" s="41"/>
      <c r="C570" s="42"/>
      <c r="D570" s="224" t="s">
        <v>141</v>
      </c>
      <c r="E570" s="42"/>
      <c r="F570" s="225" t="s">
        <v>838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141</v>
      </c>
      <c r="AU570" s="19" t="s">
        <v>82</v>
      </c>
    </row>
    <row r="571" s="13" customFormat="1">
      <c r="A571" s="13"/>
      <c r="B571" s="226"/>
      <c r="C571" s="227"/>
      <c r="D571" s="219" t="s">
        <v>147</v>
      </c>
      <c r="E571" s="228" t="s">
        <v>19</v>
      </c>
      <c r="F571" s="229" t="s">
        <v>839</v>
      </c>
      <c r="G571" s="227"/>
      <c r="H571" s="230">
        <v>98.640000000000001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147</v>
      </c>
      <c r="AU571" s="236" t="s">
        <v>82</v>
      </c>
      <c r="AV571" s="13" t="s">
        <v>82</v>
      </c>
      <c r="AW571" s="13" t="s">
        <v>33</v>
      </c>
      <c r="AX571" s="13" t="s">
        <v>72</v>
      </c>
      <c r="AY571" s="236" t="s">
        <v>130</v>
      </c>
    </row>
    <row r="572" s="13" customFormat="1">
      <c r="A572" s="13"/>
      <c r="B572" s="226"/>
      <c r="C572" s="227"/>
      <c r="D572" s="219" t="s">
        <v>147</v>
      </c>
      <c r="E572" s="228" t="s">
        <v>19</v>
      </c>
      <c r="F572" s="229" t="s">
        <v>840</v>
      </c>
      <c r="G572" s="227"/>
      <c r="H572" s="230">
        <v>31.768000000000001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147</v>
      </c>
      <c r="AU572" s="236" t="s">
        <v>82</v>
      </c>
      <c r="AV572" s="13" t="s">
        <v>82</v>
      </c>
      <c r="AW572" s="13" t="s">
        <v>33</v>
      </c>
      <c r="AX572" s="13" t="s">
        <v>72</v>
      </c>
      <c r="AY572" s="236" t="s">
        <v>130</v>
      </c>
    </row>
    <row r="573" s="13" customFormat="1">
      <c r="A573" s="13"/>
      <c r="B573" s="226"/>
      <c r="C573" s="227"/>
      <c r="D573" s="219" t="s">
        <v>147</v>
      </c>
      <c r="E573" s="228" t="s">
        <v>19</v>
      </c>
      <c r="F573" s="229" t="s">
        <v>841</v>
      </c>
      <c r="G573" s="227"/>
      <c r="H573" s="230">
        <v>9.0999999999999996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147</v>
      </c>
      <c r="AU573" s="236" t="s">
        <v>82</v>
      </c>
      <c r="AV573" s="13" t="s">
        <v>82</v>
      </c>
      <c r="AW573" s="13" t="s">
        <v>33</v>
      </c>
      <c r="AX573" s="13" t="s">
        <v>72</v>
      </c>
      <c r="AY573" s="236" t="s">
        <v>130</v>
      </c>
    </row>
    <row r="574" s="13" customFormat="1">
      <c r="A574" s="13"/>
      <c r="B574" s="226"/>
      <c r="C574" s="227"/>
      <c r="D574" s="219" t="s">
        <v>147</v>
      </c>
      <c r="E574" s="228" t="s">
        <v>19</v>
      </c>
      <c r="F574" s="229" t="s">
        <v>842</v>
      </c>
      <c r="G574" s="227"/>
      <c r="H574" s="230">
        <v>14.276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147</v>
      </c>
      <c r="AU574" s="236" t="s">
        <v>82</v>
      </c>
      <c r="AV574" s="13" t="s">
        <v>82</v>
      </c>
      <c r="AW574" s="13" t="s">
        <v>33</v>
      </c>
      <c r="AX574" s="13" t="s">
        <v>72</v>
      </c>
      <c r="AY574" s="236" t="s">
        <v>130</v>
      </c>
    </row>
    <row r="575" s="15" customFormat="1">
      <c r="A575" s="15"/>
      <c r="B575" s="247"/>
      <c r="C575" s="248"/>
      <c r="D575" s="219" t="s">
        <v>147</v>
      </c>
      <c r="E575" s="249" t="s">
        <v>19</v>
      </c>
      <c r="F575" s="250" t="s">
        <v>165</v>
      </c>
      <c r="G575" s="248"/>
      <c r="H575" s="251">
        <v>153.78399999999999</v>
      </c>
      <c r="I575" s="252"/>
      <c r="J575" s="248"/>
      <c r="K575" s="248"/>
      <c r="L575" s="253"/>
      <c r="M575" s="254"/>
      <c r="N575" s="255"/>
      <c r="O575" s="255"/>
      <c r="P575" s="255"/>
      <c r="Q575" s="255"/>
      <c r="R575" s="255"/>
      <c r="S575" s="255"/>
      <c r="T575" s="256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7" t="s">
        <v>147</v>
      </c>
      <c r="AU575" s="257" t="s">
        <v>82</v>
      </c>
      <c r="AV575" s="15" t="s">
        <v>157</v>
      </c>
      <c r="AW575" s="15" t="s">
        <v>4</v>
      </c>
      <c r="AX575" s="15" t="s">
        <v>80</v>
      </c>
      <c r="AY575" s="257" t="s">
        <v>130</v>
      </c>
    </row>
    <row r="576" s="2" customFormat="1" ht="16.5" customHeight="1">
      <c r="A576" s="40"/>
      <c r="B576" s="41"/>
      <c r="C576" s="258" t="s">
        <v>843</v>
      </c>
      <c r="D576" s="258" t="s">
        <v>166</v>
      </c>
      <c r="E576" s="259" t="s">
        <v>807</v>
      </c>
      <c r="F576" s="260" t="s">
        <v>808</v>
      </c>
      <c r="G576" s="261" t="s">
        <v>229</v>
      </c>
      <c r="H576" s="262">
        <v>0.049000000000000002</v>
      </c>
      <c r="I576" s="263"/>
      <c r="J576" s="264">
        <f>ROUND(I576*H576,2)</f>
        <v>0</v>
      </c>
      <c r="K576" s="260" t="s">
        <v>137</v>
      </c>
      <c r="L576" s="265"/>
      <c r="M576" s="266" t="s">
        <v>19</v>
      </c>
      <c r="N576" s="267" t="s">
        <v>43</v>
      </c>
      <c r="O576" s="86"/>
      <c r="P576" s="215">
        <f>O576*H576</f>
        <v>0</v>
      </c>
      <c r="Q576" s="215">
        <v>1</v>
      </c>
      <c r="R576" s="215">
        <f>Q576*H576</f>
        <v>0.049000000000000002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425</v>
      </c>
      <c r="AT576" s="217" t="s">
        <v>166</v>
      </c>
      <c r="AU576" s="217" t="s">
        <v>82</v>
      </c>
      <c r="AY576" s="19" t="s">
        <v>130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80</v>
      </c>
      <c r="BK576" s="218">
        <f>ROUND(I576*H576,2)</f>
        <v>0</v>
      </c>
      <c r="BL576" s="19" t="s">
        <v>311</v>
      </c>
      <c r="BM576" s="217" t="s">
        <v>844</v>
      </c>
    </row>
    <row r="577" s="2" customFormat="1">
      <c r="A577" s="40"/>
      <c r="B577" s="41"/>
      <c r="C577" s="42"/>
      <c r="D577" s="219" t="s">
        <v>140</v>
      </c>
      <c r="E577" s="42"/>
      <c r="F577" s="220" t="s">
        <v>808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140</v>
      </c>
      <c r="AU577" s="19" t="s">
        <v>82</v>
      </c>
    </row>
    <row r="578" s="13" customFormat="1">
      <c r="A578" s="13"/>
      <c r="B578" s="226"/>
      <c r="C578" s="227"/>
      <c r="D578" s="219" t="s">
        <v>147</v>
      </c>
      <c r="E578" s="228" t="s">
        <v>19</v>
      </c>
      <c r="F578" s="229" t="s">
        <v>845</v>
      </c>
      <c r="G578" s="227"/>
      <c r="H578" s="230">
        <v>0.049000000000000002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147</v>
      </c>
      <c r="AU578" s="236" t="s">
        <v>82</v>
      </c>
      <c r="AV578" s="13" t="s">
        <v>82</v>
      </c>
      <c r="AW578" s="13" t="s">
        <v>33</v>
      </c>
      <c r="AX578" s="13" t="s">
        <v>80</v>
      </c>
      <c r="AY578" s="236" t="s">
        <v>130</v>
      </c>
    </row>
    <row r="579" s="2" customFormat="1" ht="16.5" customHeight="1">
      <c r="A579" s="40"/>
      <c r="B579" s="41"/>
      <c r="C579" s="206" t="s">
        <v>846</v>
      </c>
      <c r="D579" s="206" t="s">
        <v>133</v>
      </c>
      <c r="E579" s="207" t="s">
        <v>847</v>
      </c>
      <c r="F579" s="208" t="s">
        <v>848</v>
      </c>
      <c r="G579" s="209" t="s">
        <v>199</v>
      </c>
      <c r="H579" s="210">
        <v>107.74</v>
      </c>
      <c r="I579" s="211"/>
      <c r="J579" s="212">
        <f>ROUND(I579*H579,2)</f>
        <v>0</v>
      </c>
      <c r="K579" s="208" t="s">
        <v>137</v>
      </c>
      <c r="L579" s="46"/>
      <c r="M579" s="213" t="s">
        <v>19</v>
      </c>
      <c r="N579" s="214" t="s">
        <v>43</v>
      </c>
      <c r="O579" s="86"/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311</v>
      </c>
      <c r="AT579" s="217" t="s">
        <v>133</v>
      </c>
      <c r="AU579" s="217" t="s">
        <v>82</v>
      </c>
      <c r="AY579" s="19" t="s">
        <v>130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80</v>
      </c>
      <c r="BK579" s="218">
        <f>ROUND(I579*H579,2)</f>
        <v>0</v>
      </c>
      <c r="BL579" s="19" t="s">
        <v>311</v>
      </c>
      <c r="BM579" s="217" t="s">
        <v>849</v>
      </c>
    </row>
    <row r="580" s="2" customFormat="1">
      <c r="A580" s="40"/>
      <c r="B580" s="41"/>
      <c r="C580" s="42"/>
      <c r="D580" s="219" t="s">
        <v>140</v>
      </c>
      <c r="E580" s="42"/>
      <c r="F580" s="220" t="s">
        <v>850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140</v>
      </c>
      <c r="AU580" s="19" t="s">
        <v>82</v>
      </c>
    </row>
    <row r="581" s="2" customFormat="1">
      <c r="A581" s="40"/>
      <c r="B581" s="41"/>
      <c r="C581" s="42"/>
      <c r="D581" s="224" t="s">
        <v>141</v>
      </c>
      <c r="E581" s="42"/>
      <c r="F581" s="225" t="s">
        <v>851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141</v>
      </c>
      <c r="AU581" s="19" t="s">
        <v>82</v>
      </c>
    </row>
    <row r="582" s="13" customFormat="1">
      <c r="A582" s="13"/>
      <c r="B582" s="226"/>
      <c r="C582" s="227"/>
      <c r="D582" s="219" t="s">
        <v>147</v>
      </c>
      <c r="E582" s="228" t="s">
        <v>19</v>
      </c>
      <c r="F582" s="229" t="s">
        <v>839</v>
      </c>
      <c r="G582" s="227"/>
      <c r="H582" s="230">
        <v>98.640000000000001</v>
      </c>
      <c r="I582" s="231"/>
      <c r="J582" s="227"/>
      <c r="K582" s="227"/>
      <c r="L582" s="232"/>
      <c r="M582" s="233"/>
      <c r="N582" s="234"/>
      <c r="O582" s="234"/>
      <c r="P582" s="234"/>
      <c r="Q582" s="234"/>
      <c r="R582" s="234"/>
      <c r="S582" s="234"/>
      <c r="T582" s="23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6" t="s">
        <v>147</v>
      </c>
      <c r="AU582" s="236" t="s">
        <v>82</v>
      </c>
      <c r="AV582" s="13" t="s">
        <v>82</v>
      </c>
      <c r="AW582" s="13" t="s">
        <v>33</v>
      </c>
      <c r="AX582" s="13" t="s">
        <v>72</v>
      </c>
      <c r="AY582" s="236" t="s">
        <v>130</v>
      </c>
    </row>
    <row r="583" s="13" customFormat="1">
      <c r="A583" s="13"/>
      <c r="B583" s="226"/>
      <c r="C583" s="227"/>
      <c r="D583" s="219" t="s">
        <v>147</v>
      </c>
      <c r="E583" s="228" t="s">
        <v>19</v>
      </c>
      <c r="F583" s="229" t="s">
        <v>841</v>
      </c>
      <c r="G583" s="227"/>
      <c r="H583" s="230">
        <v>9.0999999999999996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147</v>
      </c>
      <c r="AU583" s="236" t="s">
        <v>82</v>
      </c>
      <c r="AV583" s="13" t="s">
        <v>82</v>
      </c>
      <c r="AW583" s="13" t="s">
        <v>33</v>
      </c>
      <c r="AX583" s="13" t="s">
        <v>72</v>
      </c>
      <c r="AY583" s="236" t="s">
        <v>130</v>
      </c>
    </row>
    <row r="584" s="15" customFormat="1">
      <c r="A584" s="15"/>
      <c r="B584" s="247"/>
      <c r="C584" s="248"/>
      <c r="D584" s="219" t="s">
        <v>147</v>
      </c>
      <c r="E584" s="249" t="s">
        <v>19</v>
      </c>
      <c r="F584" s="250" t="s">
        <v>165</v>
      </c>
      <c r="G584" s="248"/>
      <c r="H584" s="251">
        <v>107.74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7" t="s">
        <v>147</v>
      </c>
      <c r="AU584" s="257" t="s">
        <v>82</v>
      </c>
      <c r="AV584" s="15" t="s">
        <v>157</v>
      </c>
      <c r="AW584" s="15" t="s">
        <v>4</v>
      </c>
      <c r="AX584" s="15" t="s">
        <v>80</v>
      </c>
      <c r="AY584" s="257" t="s">
        <v>130</v>
      </c>
    </row>
    <row r="585" s="2" customFormat="1" ht="16.5" customHeight="1">
      <c r="A585" s="40"/>
      <c r="B585" s="41"/>
      <c r="C585" s="258" t="s">
        <v>852</v>
      </c>
      <c r="D585" s="258" t="s">
        <v>166</v>
      </c>
      <c r="E585" s="259" t="s">
        <v>853</v>
      </c>
      <c r="F585" s="260" t="s">
        <v>854</v>
      </c>
      <c r="G585" s="261" t="s">
        <v>199</v>
      </c>
      <c r="H585" s="262">
        <v>118.514</v>
      </c>
      <c r="I585" s="263"/>
      <c r="J585" s="264">
        <f>ROUND(I585*H585,2)</f>
        <v>0</v>
      </c>
      <c r="K585" s="260" t="s">
        <v>137</v>
      </c>
      <c r="L585" s="265"/>
      <c r="M585" s="266" t="s">
        <v>19</v>
      </c>
      <c r="N585" s="267" t="s">
        <v>43</v>
      </c>
      <c r="O585" s="86"/>
      <c r="P585" s="215">
        <f>O585*H585</f>
        <v>0</v>
      </c>
      <c r="Q585" s="215">
        <v>0.00040000000000000002</v>
      </c>
      <c r="R585" s="215">
        <f>Q585*H585</f>
        <v>0.047405599999999999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425</v>
      </c>
      <c r="AT585" s="217" t="s">
        <v>166</v>
      </c>
      <c r="AU585" s="217" t="s">
        <v>82</v>
      </c>
      <c r="AY585" s="19" t="s">
        <v>130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9" t="s">
        <v>80</v>
      </c>
      <c r="BK585" s="218">
        <f>ROUND(I585*H585,2)</f>
        <v>0</v>
      </c>
      <c r="BL585" s="19" t="s">
        <v>311</v>
      </c>
      <c r="BM585" s="217" t="s">
        <v>855</v>
      </c>
    </row>
    <row r="586" s="2" customFormat="1">
      <c r="A586" s="40"/>
      <c r="B586" s="41"/>
      <c r="C586" s="42"/>
      <c r="D586" s="219" t="s">
        <v>140</v>
      </c>
      <c r="E586" s="42"/>
      <c r="F586" s="220" t="s">
        <v>854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140</v>
      </c>
      <c r="AU586" s="19" t="s">
        <v>82</v>
      </c>
    </row>
    <row r="587" s="13" customFormat="1">
      <c r="A587" s="13"/>
      <c r="B587" s="226"/>
      <c r="C587" s="227"/>
      <c r="D587" s="219" t="s">
        <v>147</v>
      </c>
      <c r="E587" s="228" t="s">
        <v>19</v>
      </c>
      <c r="F587" s="229" t="s">
        <v>856</v>
      </c>
      <c r="G587" s="227"/>
      <c r="H587" s="230">
        <v>118.514</v>
      </c>
      <c r="I587" s="231"/>
      <c r="J587" s="227"/>
      <c r="K587" s="227"/>
      <c r="L587" s="232"/>
      <c r="M587" s="233"/>
      <c r="N587" s="234"/>
      <c r="O587" s="234"/>
      <c r="P587" s="234"/>
      <c r="Q587" s="234"/>
      <c r="R587" s="234"/>
      <c r="S587" s="234"/>
      <c r="T587" s="23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6" t="s">
        <v>147</v>
      </c>
      <c r="AU587" s="236" t="s">
        <v>82</v>
      </c>
      <c r="AV587" s="13" t="s">
        <v>82</v>
      </c>
      <c r="AW587" s="13" t="s">
        <v>33</v>
      </c>
      <c r="AX587" s="13" t="s">
        <v>80</v>
      </c>
      <c r="AY587" s="236" t="s">
        <v>130</v>
      </c>
    </row>
    <row r="588" s="2" customFormat="1" ht="16.5" customHeight="1">
      <c r="A588" s="40"/>
      <c r="B588" s="41"/>
      <c r="C588" s="206" t="s">
        <v>857</v>
      </c>
      <c r="D588" s="206" t="s">
        <v>133</v>
      </c>
      <c r="E588" s="207" t="s">
        <v>858</v>
      </c>
      <c r="F588" s="208" t="s">
        <v>859</v>
      </c>
      <c r="G588" s="209" t="s">
        <v>199</v>
      </c>
      <c r="H588" s="210">
        <v>130.66999999999999</v>
      </c>
      <c r="I588" s="211"/>
      <c r="J588" s="212">
        <f>ROUND(I588*H588,2)</f>
        <v>0</v>
      </c>
      <c r="K588" s="208" t="s">
        <v>137</v>
      </c>
      <c r="L588" s="46"/>
      <c r="M588" s="213" t="s">
        <v>19</v>
      </c>
      <c r="N588" s="214" t="s">
        <v>43</v>
      </c>
      <c r="O588" s="86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311</v>
      </c>
      <c r="AT588" s="217" t="s">
        <v>133</v>
      </c>
      <c r="AU588" s="217" t="s">
        <v>82</v>
      </c>
      <c r="AY588" s="19" t="s">
        <v>130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80</v>
      </c>
      <c r="BK588" s="218">
        <f>ROUND(I588*H588,2)</f>
        <v>0</v>
      </c>
      <c r="BL588" s="19" t="s">
        <v>311</v>
      </c>
      <c r="BM588" s="217" t="s">
        <v>860</v>
      </c>
    </row>
    <row r="589" s="2" customFormat="1">
      <c r="A589" s="40"/>
      <c r="B589" s="41"/>
      <c r="C589" s="42"/>
      <c r="D589" s="219" t="s">
        <v>140</v>
      </c>
      <c r="E589" s="42"/>
      <c r="F589" s="220" t="s">
        <v>861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140</v>
      </c>
      <c r="AU589" s="19" t="s">
        <v>82</v>
      </c>
    </row>
    <row r="590" s="2" customFormat="1">
      <c r="A590" s="40"/>
      <c r="B590" s="41"/>
      <c r="C590" s="42"/>
      <c r="D590" s="224" t="s">
        <v>141</v>
      </c>
      <c r="E590" s="42"/>
      <c r="F590" s="225" t="s">
        <v>862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141</v>
      </c>
      <c r="AU590" s="19" t="s">
        <v>82</v>
      </c>
    </row>
    <row r="591" s="13" customFormat="1">
      <c r="A591" s="13"/>
      <c r="B591" s="226"/>
      <c r="C591" s="227"/>
      <c r="D591" s="219" t="s">
        <v>147</v>
      </c>
      <c r="E591" s="228" t="s">
        <v>19</v>
      </c>
      <c r="F591" s="229" t="s">
        <v>839</v>
      </c>
      <c r="G591" s="227"/>
      <c r="H591" s="230">
        <v>98.640000000000001</v>
      </c>
      <c r="I591" s="231"/>
      <c r="J591" s="227"/>
      <c r="K591" s="227"/>
      <c r="L591" s="232"/>
      <c r="M591" s="233"/>
      <c r="N591" s="234"/>
      <c r="O591" s="234"/>
      <c r="P591" s="234"/>
      <c r="Q591" s="234"/>
      <c r="R591" s="234"/>
      <c r="S591" s="234"/>
      <c r="T591" s="23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6" t="s">
        <v>147</v>
      </c>
      <c r="AU591" s="236" t="s">
        <v>82</v>
      </c>
      <c r="AV591" s="13" t="s">
        <v>82</v>
      </c>
      <c r="AW591" s="13" t="s">
        <v>33</v>
      </c>
      <c r="AX591" s="13" t="s">
        <v>72</v>
      </c>
      <c r="AY591" s="236" t="s">
        <v>130</v>
      </c>
    </row>
    <row r="592" s="13" customFormat="1">
      <c r="A592" s="13"/>
      <c r="B592" s="226"/>
      <c r="C592" s="227"/>
      <c r="D592" s="219" t="s">
        <v>147</v>
      </c>
      <c r="E592" s="228" t="s">
        <v>19</v>
      </c>
      <c r="F592" s="229" t="s">
        <v>863</v>
      </c>
      <c r="G592" s="227"/>
      <c r="H592" s="230">
        <v>14.630000000000001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6" t="s">
        <v>147</v>
      </c>
      <c r="AU592" s="236" t="s">
        <v>82</v>
      </c>
      <c r="AV592" s="13" t="s">
        <v>82</v>
      </c>
      <c r="AW592" s="13" t="s">
        <v>33</v>
      </c>
      <c r="AX592" s="13" t="s">
        <v>72</v>
      </c>
      <c r="AY592" s="236" t="s">
        <v>130</v>
      </c>
    </row>
    <row r="593" s="13" customFormat="1">
      <c r="A593" s="13"/>
      <c r="B593" s="226"/>
      <c r="C593" s="227"/>
      <c r="D593" s="219" t="s">
        <v>147</v>
      </c>
      <c r="E593" s="228" t="s">
        <v>19</v>
      </c>
      <c r="F593" s="229" t="s">
        <v>841</v>
      </c>
      <c r="G593" s="227"/>
      <c r="H593" s="230">
        <v>9.0999999999999996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6" t="s">
        <v>147</v>
      </c>
      <c r="AU593" s="236" t="s">
        <v>82</v>
      </c>
      <c r="AV593" s="13" t="s">
        <v>82</v>
      </c>
      <c r="AW593" s="13" t="s">
        <v>33</v>
      </c>
      <c r="AX593" s="13" t="s">
        <v>72</v>
      </c>
      <c r="AY593" s="236" t="s">
        <v>130</v>
      </c>
    </row>
    <row r="594" s="13" customFormat="1">
      <c r="A594" s="13"/>
      <c r="B594" s="226"/>
      <c r="C594" s="227"/>
      <c r="D594" s="219" t="s">
        <v>147</v>
      </c>
      <c r="E594" s="228" t="s">
        <v>19</v>
      </c>
      <c r="F594" s="229" t="s">
        <v>864</v>
      </c>
      <c r="G594" s="227"/>
      <c r="H594" s="230">
        <v>8.3000000000000007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6" t="s">
        <v>147</v>
      </c>
      <c r="AU594" s="236" t="s">
        <v>82</v>
      </c>
      <c r="AV594" s="13" t="s">
        <v>82</v>
      </c>
      <c r="AW594" s="13" t="s">
        <v>33</v>
      </c>
      <c r="AX594" s="13" t="s">
        <v>72</v>
      </c>
      <c r="AY594" s="236" t="s">
        <v>130</v>
      </c>
    </row>
    <row r="595" s="15" customFormat="1">
      <c r="A595" s="15"/>
      <c r="B595" s="247"/>
      <c r="C595" s="248"/>
      <c r="D595" s="219" t="s">
        <v>147</v>
      </c>
      <c r="E595" s="249" t="s">
        <v>19</v>
      </c>
      <c r="F595" s="250" t="s">
        <v>165</v>
      </c>
      <c r="G595" s="248"/>
      <c r="H595" s="251">
        <v>130.66999999999999</v>
      </c>
      <c r="I595" s="252"/>
      <c r="J595" s="248"/>
      <c r="K595" s="248"/>
      <c r="L595" s="253"/>
      <c r="M595" s="254"/>
      <c r="N595" s="255"/>
      <c r="O595" s="255"/>
      <c r="P595" s="255"/>
      <c r="Q595" s="255"/>
      <c r="R595" s="255"/>
      <c r="S595" s="255"/>
      <c r="T595" s="25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7" t="s">
        <v>147</v>
      </c>
      <c r="AU595" s="257" t="s">
        <v>82</v>
      </c>
      <c r="AV595" s="15" t="s">
        <v>157</v>
      </c>
      <c r="AW595" s="15" t="s">
        <v>4</v>
      </c>
      <c r="AX595" s="15" t="s">
        <v>80</v>
      </c>
      <c r="AY595" s="257" t="s">
        <v>130</v>
      </c>
    </row>
    <row r="596" s="2" customFormat="1" ht="24.15" customHeight="1">
      <c r="A596" s="40"/>
      <c r="B596" s="41"/>
      <c r="C596" s="258" t="s">
        <v>865</v>
      </c>
      <c r="D596" s="258" t="s">
        <v>166</v>
      </c>
      <c r="E596" s="259" t="s">
        <v>866</v>
      </c>
      <c r="F596" s="260" t="s">
        <v>867</v>
      </c>
      <c r="G596" s="261" t="s">
        <v>199</v>
      </c>
      <c r="H596" s="262">
        <v>150.27099999999999</v>
      </c>
      <c r="I596" s="263"/>
      <c r="J596" s="264">
        <f>ROUND(I596*H596,2)</f>
        <v>0</v>
      </c>
      <c r="K596" s="260" t="s">
        <v>137</v>
      </c>
      <c r="L596" s="265"/>
      <c r="M596" s="266" t="s">
        <v>19</v>
      </c>
      <c r="N596" s="267" t="s">
        <v>43</v>
      </c>
      <c r="O596" s="86"/>
      <c r="P596" s="215">
        <f>O596*H596</f>
        <v>0</v>
      </c>
      <c r="Q596" s="215">
        <v>0.0040000000000000001</v>
      </c>
      <c r="R596" s="215">
        <f>Q596*H596</f>
        <v>0.60108399999999995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425</v>
      </c>
      <c r="AT596" s="217" t="s">
        <v>166</v>
      </c>
      <c r="AU596" s="217" t="s">
        <v>82</v>
      </c>
      <c r="AY596" s="19" t="s">
        <v>130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80</v>
      </c>
      <c r="BK596" s="218">
        <f>ROUND(I596*H596,2)</f>
        <v>0</v>
      </c>
      <c r="BL596" s="19" t="s">
        <v>311</v>
      </c>
      <c r="BM596" s="217" t="s">
        <v>868</v>
      </c>
    </row>
    <row r="597" s="2" customFormat="1">
      <c r="A597" s="40"/>
      <c r="B597" s="41"/>
      <c r="C597" s="42"/>
      <c r="D597" s="219" t="s">
        <v>140</v>
      </c>
      <c r="E597" s="42"/>
      <c r="F597" s="220" t="s">
        <v>867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140</v>
      </c>
      <c r="AU597" s="19" t="s">
        <v>82</v>
      </c>
    </row>
    <row r="598" s="13" customFormat="1">
      <c r="A598" s="13"/>
      <c r="B598" s="226"/>
      <c r="C598" s="227"/>
      <c r="D598" s="219" t="s">
        <v>147</v>
      </c>
      <c r="E598" s="228" t="s">
        <v>19</v>
      </c>
      <c r="F598" s="229" t="s">
        <v>869</v>
      </c>
      <c r="G598" s="227"/>
      <c r="H598" s="230">
        <v>150.27099999999999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147</v>
      </c>
      <c r="AU598" s="236" t="s">
        <v>82</v>
      </c>
      <c r="AV598" s="13" t="s">
        <v>82</v>
      </c>
      <c r="AW598" s="13" t="s">
        <v>33</v>
      </c>
      <c r="AX598" s="13" t="s">
        <v>80</v>
      </c>
      <c r="AY598" s="236" t="s">
        <v>130</v>
      </c>
    </row>
    <row r="599" s="2" customFormat="1" ht="16.5" customHeight="1">
      <c r="A599" s="40"/>
      <c r="B599" s="41"/>
      <c r="C599" s="206" t="s">
        <v>870</v>
      </c>
      <c r="D599" s="206" t="s">
        <v>133</v>
      </c>
      <c r="E599" s="207" t="s">
        <v>871</v>
      </c>
      <c r="F599" s="208" t="s">
        <v>872</v>
      </c>
      <c r="G599" s="209" t="s">
        <v>199</v>
      </c>
      <c r="H599" s="210">
        <v>284.45400000000001</v>
      </c>
      <c r="I599" s="211"/>
      <c r="J599" s="212">
        <f>ROUND(I599*H599,2)</f>
        <v>0</v>
      </c>
      <c r="K599" s="208" t="s">
        <v>137</v>
      </c>
      <c r="L599" s="46"/>
      <c r="M599" s="213" t="s">
        <v>19</v>
      </c>
      <c r="N599" s="214" t="s">
        <v>43</v>
      </c>
      <c r="O599" s="86"/>
      <c r="P599" s="215">
        <f>O599*H599</f>
        <v>0</v>
      </c>
      <c r="Q599" s="215">
        <v>0.00088312999999999998</v>
      </c>
      <c r="R599" s="215">
        <f>Q599*H599</f>
        <v>0.25120986101999998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311</v>
      </c>
      <c r="AT599" s="217" t="s">
        <v>133</v>
      </c>
      <c r="AU599" s="217" t="s">
        <v>82</v>
      </c>
      <c r="AY599" s="19" t="s">
        <v>130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80</v>
      </c>
      <c r="BK599" s="218">
        <f>ROUND(I599*H599,2)</f>
        <v>0</v>
      </c>
      <c r="BL599" s="19" t="s">
        <v>311</v>
      </c>
      <c r="BM599" s="217" t="s">
        <v>873</v>
      </c>
    </row>
    <row r="600" s="2" customFormat="1">
      <c r="A600" s="40"/>
      <c r="B600" s="41"/>
      <c r="C600" s="42"/>
      <c r="D600" s="219" t="s">
        <v>140</v>
      </c>
      <c r="E600" s="42"/>
      <c r="F600" s="220" t="s">
        <v>874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140</v>
      </c>
      <c r="AU600" s="19" t="s">
        <v>82</v>
      </c>
    </row>
    <row r="601" s="2" customFormat="1">
      <c r="A601" s="40"/>
      <c r="B601" s="41"/>
      <c r="C601" s="42"/>
      <c r="D601" s="224" t="s">
        <v>141</v>
      </c>
      <c r="E601" s="42"/>
      <c r="F601" s="225" t="s">
        <v>875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141</v>
      </c>
      <c r="AU601" s="19" t="s">
        <v>82</v>
      </c>
    </row>
    <row r="602" s="13" customFormat="1">
      <c r="A602" s="13"/>
      <c r="B602" s="226"/>
      <c r="C602" s="227"/>
      <c r="D602" s="219" t="s">
        <v>147</v>
      </c>
      <c r="E602" s="228" t="s">
        <v>19</v>
      </c>
      <c r="F602" s="229" t="s">
        <v>839</v>
      </c>
      <c r="G602" s="227"/>
      <c r="H602" s="230">
        <v>98.640000000000001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6" t="s">
        <v>147</v>
      </c>
      <c r="AU602" s="236" t="s">
        <v>82</v>
      </c>
      <c r="AV602" s="13" t="s">
        <v>82</v>
      </c>
      <c r="AW602" s="13" t="s">
        <v>33</v>
      </c>
      <c r="AX602" s="13" t="s">
        <v>72</v>
      </c>
      <c r="AY602" s="236" t="s">
        <v>130</v>
      </c>
    </row>
    <row r="603" s="13" customFormat="1">
      <c r="A603" s="13"/>
      <c r="B603" s="226"/>
      <c r="C603" s="227"/>
      <c r="D603" s="219" t="s">
        <v>147</v>
      </c>
      <c r="E603" s="228" t="s">
        <v>19</v>
      </c>
      <c r="F603" s="229" t="s">
        <v>840</v>
      </c>
      <c r="G603" s="227"/>
      <c r="H603" s="230">
        <v>31.768000000000001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147</v>
      </c>
      <c r="AU603" s="236" t="s">
        <v>82</v>
      </c>
      <c r="AV603" s="13" t="s">
        <v>82</v>
      </c>
      <c r="AW603" s="13" t="s">
        <v>33</v>
      </c>
      <c r="AX603" s="13" t="s">
        <v>72</v>
      </c>
      <c r="AY603" s="236" t="s">
        <v>130</v>
      </c>
    </row>
    <row r="604" s="13" customFormat="1">
      <c r="A604" s="13"/>
      <c r="B604" s="226"/>
      <c r="C604" s="227"/>
      <c r="D604" s="219" t="s">
        <v>147</v>
      </c>
      <c r="E604" s="228" t="s">
        <v>19</v>
      </c>
      <c r="F604" s="229" t="s">
        <v>841</v>
      </c>
      <c r="G604" s="227"/>
      <c r="H604" s="230">
        <v>9.0999999999999996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6" t="s">
        <v>147</v>
      </c>
      <c r="AU604" s="236" t="s">
        <v>82</v>
      </c>
      <c r="AV604" s="13" t="s">
        <v>82</v>
      </c>
      <c r="AW604" s="13" t="s">
        <v>33</v>
      </c>
      <c r="AX604" s="13" t="s">
        <v>72</v>
      </c>
      <c r="AY604" s="236" t="s">
        <v>130</v>
      </c>
    </row>
    <row r="605" s="13" customFormat="1">
      <c r="A605" s="13"/>
      <c r="B605" s="226"/>
      <c r="C605" s="227"/>
      <c r="D605" s="219" t="s">
        <v>147</v>
      </c>
      <c r="E605" s="228" t="s">
        <v>19</v>
      </c>
      <c r="F605" s="229" t="s">
        <v>842</v>
      </c>
      <c r="G605" s="227"/>
      <c r="H605" s="230">
        <v>14.276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147</v>
      </c>
      <c r="AU605" s="236" t="s">
        <v>82</v>
      </c>
      <c r="AV605" s="13" t="s">
        <v>82</v>
      </c>
      <c r="AW605" s="13" t="s">
        <v>33</v>
      </c>
      <c r="AX605" s="13" t="s">
        <v>72</v>
      </c>
      <c r="AY605" s="236" t="s">
        <v>130</v>
      </c>
    </row>
    <row r="606" s="13" customFormat="1">
      <c r="A606" s="13"/>
      <c r="B606" s="226"/>
      <c r="C606" s="227"/>
      <c r="D606" s="219" t="s">
        <v>147</v>
      </c>
      <c r="E606" s="228" t="s">
        <v>19</v>
      </c>
      <c r="F606" s="229" t="s">
        <v>839</v>
      </c>
      <c r="G606" s="227"/>
      <c r="H606" s="230">
        <v>98.640000000000001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147</v>
      </c>
      <c r="AU606" s="236" t="s">
        <v>82</v>
      </c>
      <c r="AV606" s="13" t="s">
        <v>82</v>
      </c>
      <c r="AW606" s="13" t="s">
        <v>33</v>
      </c>
      <c r="AX606" s="13" t="s">
        <v>72</v>
      </c>
      <c r="AY606" s="236" t="s">
        <v>130</v>
      </c>
    </row>
    <row r="607" s="13" customFormat="1">
      <c r="A607" s="13"/>
      <c r="B607" s="226"/>
      <c r="C607" s="227"/>
      <c r="D607" s="219" t="s">
        <v>147</v>
      </c>
      <c r="E607" s="228" t="s">
        <v>19</v>
      </c>
      <c r="F607" s="229" t="s">
        <v>863</v>
      </c>
      <c r="G607" s="227"/>
      <c r="H607" s="230">
        <v>14.630000000000001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147</v>
      </c>
      <c r="AU607" s="236" t="s">
        <v>82</v>
      </c>
      <c r="AV607" s="13" t="s">
        <v>82</v>
      </c>
      <c r="AW607" s="13" t="s">
        <v>33</v>
      </c>
      <c r="AX607" s="13" t="s">
        <v>72</v>
      </c>
      <c r="AY607" s="236" t="s">
        <v>130</v>
      </c>
    </row>
    <row r="608" s="13" customFormat="1">
      <c r="A608" s="13"/>
      <c r="B608" s="226"/>
      <c r="C608" s="227"/>
      <c r="D608" s="219" t="s">
        <v>147</v>
      </c>
      <c r="E608" s="228" t="s">
        <v>19</v>
      </c>
      <c r="F608" s="229" t="s">
        <v>841</v>
      </c>
      <c r="G608" s="227"/>
      <c r="H608" s="230">
        <v>9.0999999999999996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147</v>
      </c>
      <c r="AU608" s="236" t="s">
        <v>82</v>
      </c>
      <c r="AV608" s="13" t="s">
        <v>82</v>
      </c>
      <c r="AW608" s="13" t="s">
        <v>33</v>
      </c>
      <c r="AX608" s="13" t="s">
        <v>72</v>
      </c>
      <c r="AY608" s="236" t="s">
        <v>130</v>
      </c>
    </row>
    <row r="609" s="13" customFormat="1">
      <c r="A609" s="13"/>
      <c r="B609" s="226"/>
      <c r="C609" s="227"/>
      <c r="D609" s="219" t="s">
        <v>147</v>
      </c>
      <c r="E609" s="228" t="s">
        <v>19</v>
      </c>
      <c r="F609" s="229" t="s">
        <v>864</v>
      </c>
      <c r="G609" s="227"/>
      <c r="H609" s="230">
        <v>8.3000000000000007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147</v>
      </c>
      <c r="AU609" s="236" t="s">
        <v>82</v>
      </c>
      <c r="AV609" s="13" t="s">
        <v>82</v>
      </c>
      <c r="AW609" s="13" t="s">
        <v>33</v>
      </c>
      <c r="AX609" s="13" t="s">
        <v>72</v>
      </c>
      <c r="AY609" s="236" t="s">
        <v>130</v>
      </c>
    </row>
    <row r="610" s="15" customFormat="1">
      <c r="A610" s="15"/>
      <c r="B610" s="247"/>
      <c r="C610" s="248"/>
      <c r="D610" s="219" t="s">
        <v>147</v>
      </c>
      <c r="E610" s="249" t="s">
        <v>19</v>
      </c>
      <c r="F610" s="250" t="s">
        <v>165</v>
      </c>
      <c r="G610" s="248"/>
      <c r="H610" s="251">
        <v>284.45400000000001</v>
      </c>
      <c r="I610" s="252"/>
      <c r="J610" s="248"/>
      <c r="K610" s="248"/>
      <c r="L610" s="253"/>
      <c r="M610" s="254"/>
      <c r="N610" s="255"/>
      <c r="O610" s="255"/>
      <c r="P610" s="255"/>
      <c r="Q610" s="255"/>
      <c r="R610" s="255"/>
      <c r="S610" s="255"/>
      <c r="T610" s="25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7" t="s">
        <v>147</v>
      </c>
      <c r="AU610" s="257" t="s">
        <v>82</v>
      </c>
      <c r="AV610" s="15" t="s">
        <v>157</v>
      </c>
      <c r="AW610" s="15" t="s">
        <v>4</v>
      </c>
      <c r="AX610" s="15" t="s">
        <v>80</v>
      </c>
      <c r="AY610" s="257" t="s">
        <v>130</v>
      </c>
    </row>
    <row r="611" s="2" customFormat="1" ht="24.15" customHeight="1">
      <c r="A611" s="40"/>
      <c r="B611" s="41"/>
      <c r="C611" s="258" t="s">
        <v>876</v>
      </c>
      <c r="D611" s="258" t="s">
        <v>166</v>
      </c>
      <c r="E611" s="259" t="s">
        <v>877</v>
      </c>
      <c r="F611" s="260" t="s">
        <v>878</v>
      </c>
      <c r="G611" s="261" t="s">
        <v>199</v>
      </c>
      <c r="H611" s="262">
        <v>176.852</v>
      </c>
      <c r="I611" s="263"/>
      <c r="J611" s="264">
        <f>ROUND(I611*H611,2)</f>
        <v>0</v>
      </c>
      <c r="K611" s="260" t="s">
        <v>137</v>
      </c>
      <c r="L611" s="265"/>
      <c r="M611" s="266" t="s">
        <v>19</v>
      </c>
      <c r="N611" s="267" t="s">
        <v>43</v>
      </c>
      <c r="O611" s="86"/>
      <c r="P611" s="215">
        <f>O611*H611</f>
        <v>0</v>
      </c>
      <c r="Q611" s="215">
        <v>0.0047000000000000002</v>
      </c>
      <c r="R611" s="215">
        <f>Q611*H611</f>
        <v>0.83120440000000007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425</v>
      </c>
      <c r="AT611" s="217" t="s">
        <v>166</v>
      </c>
      <c r="AU611" s="217" t="s">
        <v>82</v>
      </c>
      <c r="AY611" s="19" t="s">
        <v>130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80</v>
      </c>
      <c r="BK611" s="218">
        <f>ROUND(I611*H611,2)</f>
        <v>0</v>
      </c>
      <c r="BL611" s="19" t="s">
        <v>311</v>
      </c>
      <c r="BM611" s="217" t="s">
        <v>879</v>
      </c>
    </row>
    <row r="612" s="2" customFormat="1">
      <c r="A612" s="40"/>
      <c r="B612" s="41"/>
      <c r="C612" s="42"/>
      <c r="D612" s="219" t="s">
        <v>140</v>
      </c>
      <c r="E612" s="42"/>
      <c r="F612" s="220" t="s">
        <v>878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140</v>
      </c>
      <c r="AU612" s="19" t="s">
        <v>82</v>
      </c>
    </row>
    <row r="613" s="13" customFormat="1">
      <c r="A613" s="13"/>
      <c r="B613" s="226"/>
      <c r="C613" s="227"/>
      <c r="D613" s="219" t="s">
        <v>147</v>
      </c>
      <c r="E613" s="228" t="s">
        <v>19</v>
      </c>
      <c r="F613" s="229" t="s">
        <v>839</v>
      </c>
      <c r="G613" s="227"/>
      <c r="H613" s="230">
        <v>98.640000000000001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6" t="s">
        <v>147</v>
      </c>
      <c r="AU613" s="236" t="s">
        <v>82</v>
      </c>
      <c r="AV613" s="13" t="s">
        <v>82</v>
      </c>
      <c r="AW613" s="13" t="s">
        <v>33</v>
      </c>
      <c r="AX613" s="13" t="s">
        <v>72</v>
      </c>
      <c r="AY613" s="236" t="s">
        <v>130</v>
      </c>
    </row>
    <row r="614" s="13" customFormat="1">
      <c r="A614" s="13"/>
      <c r="B614" s="226"/>
      <c r="C614" s="227"/>
      <c r="D614" s="219" t="s">
        <v>147</v>
      </c>
      <c r="E614" s="228" t="s">
        <v>19</v>
      </c>
      <c r="F614" s="229" t="s">
        <v>840</v>
      </c>
      <c r="G614" s="227"/>
      <c r="H614" s="230">
        <v>31.768000000000001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147</v>
      </c>
      <c r="AU614" s="236" t="s">
        <v>82</v>
      </c>
      <c r="AV614" s="13" t="s">
        <v>82</v>
      </c>
      <c r="AW614" s="13" t="s">
        <v>33</v>
      </c>
      <c r="AX614" s="13" t="s">
        <v>72</v>
      </c>
      <c r="AY614" s="236" t="s">
        <v>130</v>
      </c>
    </row>
    <row r="615" s="13" customFormat="1">
      <c r="A615" s="13"/>
      <c r="B615" s="226"/>
      <c r="C615" s="227"/>
      <c r="D615" s="219" t="s">
        <v>147</v>
      </c>
      <c r="E615" s="228" t="s">
        <v>19</v>
      </c>
      <c r="F615" s="229" t="s">
        <v>841</v>
      </c>
      <c r="G615" s="227"/>
      <c r="H615" s="230">
        <v>9.0999999999999996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6" t="s">
        <v>147</v>
      </c>
      <c r="AU615" s="236" t="s">
        <v>82</v>
      </c>
      <c r="AV615" s="13" t="s">
        <v>82</v>
      </c>
      <c r="AW615" s="13" t="s">
        <v>33</v>
      </c>
      <c r="AX615" s="13" t="s">
        <v>72</v>
      </c>
      <c r="AY615" s="236" t="s">
        <v>130</v>
      </c>
    </row>
    <row r="616" s="13" customFormat="1">
      <c r="A616" s="13"/>
      <c r="B616" s="226"/>
      <c r="C616" s="227"/>
      <c r="D616" s="219" t="s">
        <v>147</v>
      </c>
      <c r="E616" s="228" t="s">
        <v>19</v>
      </c>
      <c r="F616" s="229" t="s">
        <v>842</v>
      </c>
      <c r="G616" s="227"/>
      <c r="H616" s="230">
        <v>14.276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147</v>
      </c>
      <c r="AU616" s="236" t="s">
        <v>82</v>
      </c>
      <c r="AV616" s="13" t="s">
        <v>82</v>
      </c>
      <c r="AW616" s="13" t="s">
        <v>33</v>
      </c>
      <c r="AX616" s="13" t="s">
        <v>72</v>
      </c>
      <c r="AY616" s="236" t="s">
        <v>130</v>
      </c>
    </row>
    <row r="617" s="13" customFormat="1">
      <c r="A617" s="13"/>
      <c r="B617" s="226"/>
      <c r="C617" s="227"/>
      <c r="D617" s="219" t="s">
        <v>147</v>
      </c>
      <c r="E617" s="228" t="s">
        <v>19</v>
      </c>
      <c r="F617" s="229" t="s">
        <v>880</v>
      </c>
      <c r="G617" s="227"/>
      <c r="H617" s="230">
        <v>176.852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6" t="s">
        <v>147</v>
      </c>
      <c r="AU617" s="236" t="s">
        <v>82</v>
      </c>
      <c r="AV617" s="13" t="s">
        <v>82</v>
      </c>
      <c r="AW617" s="13" t="s">
        <v>33</v>
      </c>
      <c r="AX617" s="13" t="s">
        <v>80</v>
      </c>
      <c r="AY617" s="236" t="s">
        <v>130</v>
      </c>
    </row>
    <row r="618" s="2" customFormat="1" ht="24.15" customHeight="1">
      <c r="A618" s="40"/>
      <c r="B618" s="41"/>
      <c r="C618" s="258" t="s">
        <v>881</v>
      </c>
      <c r="D618" s="258" t="s">
        <v>166</v>
      </c>
      <c r="E618" s="259" t="s">
        <v>882</v>
      </c>
      <c r="F618" s="260" t="s">
        <v>883</v>
      </c>
      <c r="G618" s="261" t="s">
        <v>199</v>
      </c>
      <c r="H618" s="262">
        <v>150.27099999999999</v>
      </c>
      <c r="I618" s="263"/>
      <c r="J618" s="264">
        <f>ROUND(I618*H618,2)</f>
        <v>0</v>
      </c>
      <c r="K618" s="260" t="s">
        <v>137</v>
      </c>
      <c r="L618" s="265"/>
      <c r="M618" s="266" t="s">
        <v>19</v>
      </c>
      <c r="N618" s="267" t="s">
        <v>43</v>
      </c>
      <c r="O618" s="86"/>
      <c r="P618" s="215">
        <f>O618*H618</f>
        <v>0</v>
      </c>
      <c r="Q618" s="215">
        <v>0.0055300000000000002</v>
      </c>
      <c r="R618" s="215">
        <f>Q618*H618</f>
        <v>0.83099862999999996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425</v>
      </c>
      <c r="AT618" s="217" t="s">
        <v>166</v>
      </c>
      <c r="AU618" s="217" t="s">
        <v>82</v>
      </c>
      <c r="AY618" s="19" t="s">
        <v>130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80</v>
      </c>
      <c r="BK618" s="218">
        <f>ROUND(I618*H618,2)</f>
        <v>0</v>
      </c>
      <c r="BL618" s="19" t="s">
        <v>311</v>
      </c>
      <c r="BM618" s="217" t="s">
        <v>884</v>
      </c>
    </row>
    <row r="619" s="2" customFormat="1">
      <c r="A619" s="40"/>
      <c r="B619" s="41"/>
      <c r="C619" s="42"/>
      <c r="D619" s="219" t="s">
        <v>140</v>
      </c>
      <c r="E619" s="42"/>
      <c r="F619" s="220" t="s">
        <v>883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140</v>
      </c>
      <c r="AU619" s="19" t="s">
        <v>82</v>
      </c>
    </row>
    <row r="620" s="13" customFormat="1">
      <c r="A620" s="13"/>
      <c r="B620" s="226"/>
      <c r="C620" s="227"/>
      <c r="D620" s="219" t="s">
        <v>147</v>
      </c>
      <c r="E620" s="228" t="s">
        <v>19</v>
      </c>
      <c r="F620" s="229" t="s">
        <v>839</v>
      </c>
      <c r="G620" s="227"/>
      <c r="H620" s="230">
        <v>98.640000000000001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147</v>
      </c>
      <c r="AU620" s="236" t="s">
        <v>82</v>
      </c>
      <c r="AV620" s="13" t="s">
        <v>82</v>
      </c>
      <c r="AW620" s="13" t="s">
        <v>33</v>
      </c>
      <c r="AX620" s="13" t="s">
        <v>72</v>
      </c>
      <c r="AY620" s="236" t="s">
        <v>130</v>
      </c>
    </row>
    <row r="621" s="13" customFormat="1">
      <c r="A621" s="13"/>
      <c r="B621" s="226"/>
      <c r="C621" s="227"/>
      <c r="D621" s="219" t="s">
        <v>147</v>
      </c>
      <c r="E621" s="228" t="s">
        <v>19</v>
      </c>
      <c r="F621" s="229" t="s">
        <v>863</v>
      </c>
      <c r="G621" s="227"/>
      <c r="H621" s="230">
        <v>14.630000000000001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147</v>
      </c>
      <c r="AU621" s="236" t="s">
        <v>82</v>
      </c>
      <c r="AV621" s="13" t="s">
        <v>82</v>
      </c>
      <c r="AW621" s="13" t="s">
        <v>33</v>
      </c>
      <c r="AX621" s="13" t="s">
        <v>72</v>
      </c>
      <c r="AY621" s="236" t="s">
        <v>130</v>
      </c>
    </row>
    <row r="622" s="13" customFormat="1">
      <c r="A622" s="13"/>
      <c r="B622" s="226"/>
      <c r="C622" s="227"/>
      <c r="D622" s="219" t="s">
        <v>147</v>
      </c>
      <c r="E622" s="228" t="s">
        <v>19</v>
      </c>
      <c r="F622" s="229" t="s">
        <v>841</v>
      </c>
      <c r="G622" s="227"/>
      <c r="H622" s="230">
        <v>9.0999999999999996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6" t="s">
        <v>147</v>
      </c>
      <c r="AU622" s="236" t="s">
        <v>82</v>
      </c>
      <c r="AV622" s="13" t="s">
        <v>82</v>
      </c>
      <c r="AW622" s="13" t="s">
        <v>33</v>
      </c>
      <c r="AX622" s="13" t="s">
        <v>72</v>
      </c>
      <c r="AY622" s="236" t="s">
        <v>130</v>
      </c>
    </row>
    <row r="623" s="13" customFormat="1">
      <c r="A623" s="13"/>
      <c r="B623" s="226"/>
      <c r="C623" s="227"/>
      <c r="D623" s="219" t="s">
        <v>147</v>
      </c>
      <c r="E623" s="228" t="s">
        <v>19</v>
      </c>
      <c r="F623" s="229" t="s">
        <v>864</v>
      </c>
      <c r="G623" s="227"/>
      <c r="H623" s="230">
        <v>8.3000000000000007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147</v>
      </c>
      <c r="AU623" s="236" t="s">
        <v>82</v>
      </c>
      <c r="AV623" s="13" t="s">
        <v>82</v>
      </c>
      <c r="AW623" s="13" t="s">
        <v>33</v>
      </c>
      <c r="AX623" s="13" t="s">
        <v>72</v>
      </c>
      <c r="AY623" s="236" t="s">
        <v>130</v>
      </c>
    </row>
    <row r="624" s="13" customFormat="1">
      <c r="A624" s="13"/>
      <c r="B624" s="226"/>
      <c r="C624" s="227"/>
      <c r="D624" s="219" t="s">
        <v>147</v>
      </c>
      <c r="E624" s="228" t="s">
        <v>19</v>
      </c>
      <c r="F624" s="229" t="s">
        <v>869</v>
      </c>
      <c r="G624" s="227"/>
      <c r="H624" s="230">
        <v>150.27099999999999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6" t="s">
        <v>147</v>
      </c>
      <c r="AU624" s="236" t="s">
        <v>82</v>
      </c>
      <c r="AV624" s="13" t="s">
        <v>82</v>
      </c>
      <c r="AW624" s="13" t="s">
        <v>33</v>
      </c>
      <c r="AX624" s="13" t="s">
        <v>80</v>
      </c>
      <c r="AY624" s="236" t="s">
        <v>130</v>
      </c>
    </row>
    <row r="625" s="2" customFormat="1" ht="24.15" customHeight="1">
      <c r="A625" s="40"/>
      <c r="B625" s="41"/>
      <c r="C625" s="206" t="s">
        <v>885</v>
      </c>
      <c r="D625" s="206" t="s">
        <v>133</v>
      </c>
      <c r="E625" s="207" t="s">
        <v>886</v>
      </c>
      <c r="F625" s="208" t="s">
        <v>887</v>
      </c>
      <c r="G625" s="209" t="s">
        <v>169</v>
      </c>
      <c r="H625" s="210">
        <v>5</v>
      </c>
      <c r="I625" s="211"/>
      <c r="J625" s="212">
        <f>ROUND(I625*H625,2)</f>
        <v>0</v>
      </c>
      <c r="K625" s="208" t="s">
        <v>137</v>
      </c>
      <c r="L625" s="46"/>
      <c r="M625" s="213" t="s">
        <v>19</v>
      </c>
      <c r="N625" s="214" t="s">
        <v>43</v>
      </c>
      <c r="O625" s="86"/>
      <c r="P625" s="215">
        <f>O625*H625</f>
        <v>0</v>
      </c>
      <c r="Q625" s="215">
        <v>0.00108</v>
      </c>
      <c r="R625" s="215">
        <f>Q625*H625</f>
        <v>0.0054000000000000003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311</v>
      </c>
      <c r="AT625" s="217" t="s">
        <v>133</v>
      </c>
      <c r="AU625" s="217" t="s">
        <v>82</v>
      </c>
      <c r="AY625" s="19" t="s">
        <v>130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311</v>
      </c>
      <c r="BM625" s="217" t="s">
        <v>888</v>
      </c>
    </row>
    <row r="626" s="2" customFormat="1">
      <c r="A626" s="40"/>
      <c r="B626" s="41"/>
      <c r="C626" s="42"/>
      <c r="D626" s="219" t="s">
        <v>140</v>
      </c>
      <c r="E626" s="42"/>
      <c r="F626" s="220" t="s">
        <v>889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140</v>
      </c>
      <c r="AU626" s="19" t="s">
        <v>82</v>
      </c>
    </row>
    <row r="627" s="2" customFormat="1">
      <c r="A627" s="40"/>
      <c r="B627" s="41"/>
      <c r="C627" s="42"/>
      <c r="D627" s="224" t="s">
        <v>141</v>
      </c>
      <c r="E627" s="42"/>
      <c r="F627" s="225" t="s">
        <v>890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141</v>
      </c>
      <c r="AU627" s="19" t="s">
        <v>82</v>
      </c>
    </row>
    <row r="628" s="2" customFormat="1" ht="16.5" customHeight="1">
      <c r="A628" s="40"/>
      <c r="B628" s="41"/>
      <c r="C628" s="258" t="s">
        <v>891</v>
      </c>
      <c r="D628" s="258" t="s">
        <v>166</v>
      </c>
      <c r="E628" s="259" t="s">
        <v>892</v>
      </c>
      <c r="F628" s="260" t="s">
        <v>893</v>
      </c>
      <c r="G628" s="261" t="s">
        <v>169</v>
      </c>
      <c r="H628" s="262">
        <v>5</v>
      </c>
      <c r="I628" s="263"/>
      <c r="J628" s="264">
        <f>ROUND(I628*H628,2)</f>
        <v>0</v>
      </c>
      <c r="K628" s="260" t="s">
        <v>137</v>
      </c>
      <c r="L628" s="265"/>
      <c r="M628" s="266" t="s">
        <v>19</v>
      </c>
      <c r="N628" s="267" t="s">
        <v>43</v>
      </c>
      <c r="O628" s="86"/>
      <c r="P628" s="215">
        <f>O628*H628</f>
        <v>0</v>
      </c>
      <c r="Q628" s="215">
        <v>0.00166</v>
      </c>
      <c r="R628" s="215">
        <f>Q628*H628</f>
        <v>0.0083000000000000001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425</v>
      </c>
      <c r="AT628" s="217" t="s">
        <v>166</v>
      </c>
      <c r="AU628" s="217" t="s">
        <v>82</v>
      </c>
      <c r="AY628" s="19" t="s">
        <v>130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80</v>
      </c>
      <c r="BK628" s="218">
        <f>ROUND(I628*H628,2)</f>
        <v>0</v>
      </c>
      <c r="BL628" s="19" t="s">
        <v>311</v>
      </c>
      <c r="BM628" s="217" t="s">
        <v>894</v>
      </c>
    </row>
    <row r="629" s="2" customFormat="1">
      <c r="A629" s="40"/>
      <c r="B629" s="41"/>
      <c r="C629" s="42"/>
      <c r="D629" s="219" t="s">
        <v>140</v>
      </c>
      <c r="E629" s="42"/>
      <c r="F629" s="220" t="s">
        <v>893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140</v>
      </c>
      <c r="AU629" s="19" t="s">
        <v>82</v>
      </c>
    </row>
    <row r="630" s="2" customFormat="1" ht="16.5" customHeight="1">
      <c r="A630" s="40"/>
      <c r="B630" s="41"/>
      <c r="C630" s="206" t="s">
        <v>895</v>
      </c>
      <c r="D630" s="206" t="s">
        <v>133</v>
      </c>
      <c r="E630" s="207" t="s">
        <v>896</v>
      </c>
      <c r="F630" s="208" t="s">
        <v>897</v>
      </c>
      <c r="G630" s="209" t="s">
        <v>169</v>
      </c>
      <c r="H630" s="210">
        <v>5</v>
      </c>
      <c r="I630" s="211"/>
      <c r="J630" s="212">
        <f>ROUND(I630*H630,2)</f>
        <v>0</v>
      </c>
      <c r="K630" s="208" t="s">
        <v>137</v>
      </c>
      <c r="L630" s="46"/>
      <c r="M630" s="213" t="s">
        <v>19</v>
      </c>
      <c r="N630" s="214" t="s">
        <v>43</v>
      </c>
      <c r="O630" s="86"/>
      <c r="P630" s="215">
        <f>O630*H630</f>
        <v>0</v>
      </c>
      <c r="Q630" s="215">
        <v>0.0074999999999999997</v>
      </c>
      <c r="R630" s="215">
        <f>Q630*H630</f>
        <v>0.037499999999999999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311</v>
      </c>
      <c r="AT630" s="217" t="s">
        <v>133</v>
      </c>
      <c r="AU630" s="217" t="s">
        <v>82</v>
      </c>
      <c r="AY630" s="19" t="s">
        <v>130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80</v>
      </c>
      <c r="BK630" s="218">
        <f>ROUND(I630*H630,2)</f>
        <v>0</v>
      </c>
      <c r="BL630" s="19" t="s">
        <v>311</v>
      </c>
      <c r="BM630" s="217" t="s">
        <v>898</v>
      </c>
    </row>
    <row r="631" s="2" customFormat="1">
      <c r="A631" s="40"/>
      <c r="B631" s="41"/>
      <c r="C631" s="42"/>
      <c r="D631" s="219" t="s">
        <v>140</v>
      </c>
      <c r="E631" s="42"/>
      <c r="F631" s="220" t="s">
        <v>899</v>
      </c>
      <c r="G631" s="42"/>
      <c r="H631" s="42"/>
      <c r="I631" s="221"/>
      <c r="J631" s="42"/>
      <c r="K631" s="42"/>
      <c r="L631" s="46"/>
      <c r="M631" s="222"/>
      <c r="N631" s="223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140</v>
      </c>
      <c r="AU631" s="19" t="s">
        <v>82</v>
      </c>
    </row>
    <row r="632" s="2" customFormat="1">
      <c r="A632" s="40"/>
      <c r="B632" s="41"/>
      <c r="C632" s="42"/>
      <c r="D632" s="224" t="s">
        <v>141</v>
      </c>
      <c r="E632" s="42"/>
      <c r="F632" s="225" t="s">
        <v>900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141</v>
      </c>
      <c r="AU632" s="19" t="s">
        <v>82</v>
      </c>
    </row>
    <row r="633" s="2" customFormat="1" ht="21.75" customHeight="1">
      <c r="A633" s="40"/>
      <c r="B633" s="41"/>
      <c r="C633" s="258" t="s">
        <v>901</v>
      </c>
      <c r="D633" s="258" t="s">
        <v>166</v>
      </c>
      <c r="E633" s="259" t="s">
        <v>902</v>
      </c>
      <c r="F633" s="260" t="s">
        <v>903</v>
      </c>
      <c r="G633" s="261" t="s">
        <v>169</v>
      </c>
      <c r="H633" s="262">
        <v>5</v>
      </c>
      <c r="I633" s="263"/>
      <c r="J633" s="264">
        <f>ROUND(I633*H633,2)</f>
        <v>0</v>
      </c>
      <c r="K633" s="260" t="s">
        <v>137</v>
      </c>
      <c r="L633" s="265"/>
      <c r="M633" s="266" t="s">
        <v>19</v>
      </c>
      <c r="N633" s="267" t="s">
        <v>43</v>
      </c>
      <c r="O633" s="86"/>
      <c r="P633" s="215">
        <f>O633*H633</f>
        <v>0</v>
      </c>
      <c r="Q633" s="215">
        <v>0.00020000000000000001</v>
      </c>
      <c r="R633" s="215">
        <f>Q633*H633</f>
        <v>0.001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425</v>
      </c>
      <c r="AT633" s="217" t="s">
        <v>166</v>
      </c>
      <c r="AU633" s="217" t="s">
        <v>82</v>
      </c>
      <c r="AY633" s="19" t="s">
        <v>130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80</v>
      </c>
      <c r="BK633" s="218">
        <f>ROUND(I633*H633,2)</f>
        <v>0</v>
      </c>
      <c r="BL633" s="19" t="s">
        <v>311</v>
      </c>
      <c r="BM633" s="217" t="s">
        <v>904</v>
      </c>
    </row>
    <row r="634" s="2" customFormat="1">
      <c r="A634" s="40"/>
      <c r="B634" s="41"/>
      <c r="C634" s="42"/>
      <c r="D634" s="219" t="s">
        <v>140</v>
      </c>
      <c r="E634" s="42"/>
      <c r="F634" s="220" t="s">
        <v>903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140</v>
      </c>
      <c r="AU634" s="19" t="s">
        <v>82</v>
      </c>
    </row>
    <row r="635" s="2" customFormat="1" ht="16.5" customHeight="1">
      <c r="A635" s="40"/>
      <c r="B635" s="41"/>
      <c r="C635" s="206" t="s">
        <v>905</v>
      </c>
      <c r="D635" s="206" t="s">
        <v>133</v>
      </c>
      <c r="E635" s="207" t="s">
        <v>906</v>
      </c>
      <c r="F635" s="208" t="s">
        <v>907</v>
      </c>
      <c r="G635" s="209" t="s">
        <v>199</v>
      </c>
      <c r="H635" s="210">
        <v>107.74</v>
      </c>
      <c r="I635" s="211"/>
      <c r="J635" s="212">
        <f>ROUND(I635*H635,2)</f>
        <v>0</v>
      </c>
      <c r="K635" s="208" t="s">
        <v>137</v>
      </c>
      <c r="L635" s="46"/>
      <c r="M635" s="213" t="s">
        <v>19</v>
      </c>
      <c r="N635" s="214" t="s">
        <v>43</v>
      </c>
      <c r="O635" s="86"/>
      <c r="P635" s="215">
        <f>O635*H635</f>
        <v>0</v>
      </c>
      <c r="Q635" s="215">
        <v>0</v>
      </c>
      <c r="R635" s="215">
        <f>Q635*H635</f>
        <v>0</v>
      </c>
      <c r="S635" s="215">
        <v>0</v>
      </c>
      <c r="T635" s="216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7" t="s">
        <v>311</v>
      </c>
      <c r="AT635" s="217" t="s">
        <v>133</v>
      </c>
      <c r="AU635" s="217" t="s">
        <v>82</v>
      </c>
      <c r="AY635" s="19" t="s">
        <v>130</v>
      </c>
      <c r="BE635" s="218">
        <f>IF(N635="základní",J635,0)</f>
        <v>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19" t="s">
        <v>80</v>
      </c>
      <c r="BK635" s="218">
        <f>ROUND(I635*H635,2)</f>
        <v>0</v>
      </c>
      <c r="BL635" s="19" t="s">
        <v>311</v>
      </c>
      <c r="BM635" s="217" t="s">
        <v>908</v>
      </c>
    </row>
    <row r="636" s="2" customFormat="1">
      <c r="A636" s="40"/>
      <c r="B636" s="41"/>
      <c r="C636" s="42"/>
      <c r="D636" s="219" t="s">
        <v>140</v>
      </c>
      <c r="E636" s="42"/>
      <c r="F636" s="220" t="s">
        <v>909</v>
      </c>
      <c r="G636" s="42"/>
      <c r="H636" s="42"/>
      <c r="I636" s="221"/>
      <c r="J636" s="42"/>
      <c r="K636" s="42"/>
      <c r="L636" s="46"/>
      <c r="M636" s="222"/>
      <c r="N636" s="22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140</v>
      </c>
      <c r="AU636" s="19" t="s">
        <v>82</v>
      </c>
    </row>
    <row r="637" s="2" customFormat="1">
      <c r="A637" s="40"/>
      <c r="B637" s="41"/>
      <c r="C637" s="42"/>
      <c r="D637" s="224" t="s">
        <v>141</v>
      </c>
      <c r="E637" s="42"/>
      <c r="F637" s="225" t="s">
        <v>910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141</v>
      </c>
      <c r="AU637" s="19" t="s">
        <v>82</v>
      </c>
    </row>
    <row r="638" s="13" customFormat="1">
      <c r="A638" s="13"/>
      <c r="B638" s="226"/>
      <c r="C638" s="227"/>
      <c r="D638" s="219" t="s">
        <v>147</v>
      </c>
      <c r="E638" s="228" t="s">
        <v>19</v>
      </c>
      <c r="F638" s="229" t="s">
        <v>911</v>
      </c>
      <c r="G638" s="227"/>
      <c r="H638" s="230">
        <v>98.640000000000001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147</v>
      </c>
      <c r="AU638" s="236" t="s">
        <v>82</v>
      </c>
      <c r="AV638" s="13" t="s">
        <v>82</v>
      </c>
      <c r="AW638" s="13" t="s">
        <v>33</v>
      </c>
      <c r="AX638" s="13" t="s">
        <v>72</v>
      </c>
      <c r="AY638" s="236" t="s">
        <v>130</v>
      </c>
    </row>
    <row r="639" s="13" customFormat="1">
      <c r="A639" s="13"/>
      <c r="B639" s="226"/>
      <c r="C639" s="227"/>
      <c r="D639" s="219" t="s">
        <v>147</v>
      </c>
      <c r="E639" s="228" t="s">
        <v>19</v>
      </c>
      <c r="F639" s="229" t="s">
        <v>841</v>
      </c>
      <c r="G639" s="227"/>
      <c r="H639" s="230">
        <v>9.0999999999999996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147</v>
      </c>
      <c r="AU639" s="236" t="s">
        <v>82</v>
      </c>
      <c r="AV639" s="13" t="s">
        <v>82</v>
      </c>
      <c r="AW639" s="13" t="s">
        <v>33</v>
      </c>
      <c r="AX639" s="13" t="s">
        <v>72</v>
      </c>
      <c r="AY639" s="236" t="s">
        <v>130</v>
      </c>
    </row>
    <row r="640" s="15" customFormat="1">
      <c r="A640" s="15"/>
      <c r="B640" s="247"/>
      <c r="C640" s="248"/>
      <c r="D640" s="219" t="s">
        <v>147</v>
      </c>
      <c r="E640" s="249" t="s">
        <v>19</v>
      </c>
      <c r="F640" s="250" t="s">
        <v>165</v>
      </c>
      <c r="G640" s="248"/>
      <c r="H640" s="251">
        <v>107.74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7" t="s">
        <v>147</v>
      </c>
      <c r="AU640" s="257" t="s">
        <v>82</v>
      </c>
      <c r="AV640" s="15" t="s">
        <v>157</v>
      </c>
      <c r="AW640" s="15" t="s">
        <v>4</v>
      </c>
      <c r="AX640" s="15" t="s">
        <v>80</v>
      </c>
      <c r="AY640" s="257" t="s">
        <v>130</v>
      </c>
    </row>
    <row r="641" s="2" customFormat="1" ht="16.5" customHeight="1">
      <c r="A641" s="40"/>
      <c r="B641" s="41"/>
      <c r="C641" s="258" t="s">
        <v>912</v>
      </c>
      <c r="D641" s="258" t="s">
        <v>166</v>
      </c>
      <c r="E641" s="259" t="s">
        <v>913</v>
      </c>
      <c r="F641" s="260" t="s">
        <v>914</v>
      </c>
      <c r="G641" s="261" t="s">
        <v>229</v>
      </c>
      <c r="H641" s="262">
        <v>4.5250000000000004</v>
      </c>
      <c r="I641" s="263"/>
      <c r="J641" s="264">
        <f>ROUND(I641*H641,2)</f>
        <v>0</v>
      </c>
      <c r="K641" s="260" t="s">
        <v>137</v>
      </c>
      <c r="L641" s="265"/>
      <c r="M641" s="266" t="s">
        <v>19</v>
      </c>
      <c r="N641" s="267" t="s">
        <v>43</v>
      </c>
      <c r="O641" s="86"/>
      <c r="P641" s="215">
        <f>O641*H641</f>
        <v>0</v>
      </c>
      <c r="Q641" s="215">
        <v>1</v>
      </c>
      <c r="R641" s="215">
        <f>Q641*H641</f>
        <v>4.5250000000000004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425</v>
      </c>
      <c r="AT641" s="217" t="s">
        <v>166</v>
      </c>
      <c r="AU641" s="217" t="s">
        <v>82</v>
      </c>
      <c r="AY641" s="19" t="s">
        <v>130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80</v>
      </c>
      <c r="BK641" s="218">
        <f>ROUND(I641*H641,2)</f>
        <v>0</v>
      </c>
      <c r="BL641" s="19" t="s">
        <v>311</v>
      </c>
      <c r="BM641" s="217" t="s">
        <v>915</v>
      </c>
    </row>
    <row r="642" s="2" customFormat="1">
      <c r="A642" s="40"/>
      <c r="B642" s="41"/>
      <c r="C642" s="42"/>
      <c r="D642" s="219" t="s">
        <v>140</v>
      </c>
      <c r="E642" s="42"/>
      <c r="F642" s="220" t="s">
        <v>914</v>
      </c>
      <c r="G642" s="42"/>
      <c r="H642" s="42"/>
      <c r="I642" s="221"/>
      <c r="J642" s="42"/>
      <c r="K642" s="42"/>
      <c r="L642" s="46"/>
      <c r="M642" s="222"/>
      <c r="N642" s="223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140</v>
      </c>
      <c r="AU642" s="19" t="s">
        <v>82</v>
      </c>
    </row>
    <row r="643" s="13" customFormat="1">
      <c r="A643" s="13"/>
      <c r="B643" s="226"/>
      <c r="C643" s="227"/>
      <c r="D643" s="219" t="s">
        <v>147</v>
      </c>
      <c r="E643" s="228" t="s">
        <v>19</v>
      </c>
      <c r="F643" s="229" t="s">
        <v>916</v>
      </c>
      <c r="G643" s="227"/>
      <c r="H643" s="230">
        <v>4.5250000000000004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6" t="s">
        <v>147</v>
      </c>
      <c r="AU643" s="236" t="s">
        <v>82</v>
      </c>
      <c r="AV643" s="13" t="s">
        <v>82</v>
      </c>
      <c r="AW643" s="13" t="s">
        <v>33</v>
      </c>
      <c r="AX643" s="13" t="s">
        <v>80</v>
      </c>
      <c r="AY643" s="236" t="s">
        <v>130</v>
      </c>
    </row>
    <row r="644" s="2" customFormat="1" ht="16.5" customHeight="1">
      <c r="A644" s="40"/>
      <c r="B644" s="41"/>
      <c r="C644" s="206" t="s">
        <v>917</v>
      </c>
      <c r="D644" s="206" t="s">
        <v>133</v>
      </c>
      <c r="E644" s="207" t="s">
        <v>918</v>
      </c>
      <c r="F644" s="208" t="s">
        <v>919</v>
      </c>
      <c r="G644" s="209" t="s">
        <v>827</v>
      </c>
      <c r="H644" s="271"/>
      <c r="I644" s="211"/>
      <c r="J644" s="212">
        <f>ROUND(I644*H644,2)</f>
        <v>0</v>
      </c>
      <c r="K644" s="208" t="s">
        <v>137</v>
      </c>
      <c r="L644" s="46"/>
      <c r="M644" s="213" t="s">
        <v>19</v>
      </c>
      <c r="N644" s="214" t="s">
        <v>43</v>
      </c>
      <c r="O644" s="86"/>
      <c r="P644" s="215">
        <f>O644*H644</f>
        <v>0</v>
      </c>
      <c r="Q644" s="215">
        <v>0</v>
      </c>
      <c r="R644" s="215">
        <f>Q644*H644</f>
        <v>0</v>
      </c>
      <c r="S644" s="215">
        <v>0</v>
      </c>
      <c r="T644" s="21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311</v>
      </c>
      <c r="AT644" s="217" t="s">
        <v>133</v>
      </c>
      <c r="AU644" s="217" t="s">
        <v>82</v>
      </c>
      <c r="AY644" s="19" t="s">
        <v>130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9" t="s">
        <v>80</v>
      </c>
      <c r="BK644" s="218">
        <f>ROUND(I644*H644,2)</f>
        <v>0</v>
      </c>
      <c r="BL644" s="19" t="s">
        <v>311</v>
      </c>
      <c r="BM644" s="217" t="s">
        <v>920</v>
      </c>
    </row>
    <row r="645" s="2" customFormat="1">
      <c r="A645" s="40"/>
      <c r="B645" s="41"/>
      <c r="C645" s="42"/>
      <c r="D645" s="219" t="s">
        <v>140</v>
      </c>
      <c r="E645" s="42"/>
      <c r="F645" s="220" t="s">
        <v>921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140</v>
      </c>
      <c r="AU645" s="19" t="s">
        <v>82</v>
      </c>
    </row>
    <row r="646" s="2" customFormat="1">
      <c r="A646" s="40"/>
      <c r="B646" s="41"/>
      <c r="C646" s="42"/>
      <c r="D646" s="224" t="s">
        <v>141</v>
      </c>
      <c r="E646" s="42"/>
      <c r="F646" s="225" t="s">
        <v>922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141</v>
      </c>
      <c r="AU646" s="19" t="s">
        <v>82</v>
      </c>
    </row>
    <row r="647" s="12" customFormat="1" ht="22.8" customHeight="1">
      <c r="A647" s="12"/>
      <c r="B647" s="190"/>
      <c r="C647" s="191"/>
      <c r="D647" s="192" t="s">
        <v>71</v>
      </c>
      <c r="E647" s="204" t="s">
        <v>923</v>
      </c>
      <c r="F647" s="204" t="s">
        <v>924</v>
      </c>
      <c r="G647" s="191"/>
      <c r="H647" s="191"/>
      <c r="I647" s="194"/>
      <c r="J647" s="205">
        <f>BK647</f>
        <v>0</v>
      </c>
      <c r="K647" s="191"/>
      <c r="L647" s="196"/>
      <c r="M647" s="197"/>
      <c r="N647" s="198"/>
      <c r="O647" s="198"/>
      <c r="P647" s="199">
        <f>SUM(P648:P725)</f>
        <v>0</v>
      </c>
      <c r="Q647" s="198"/>
      <c r="R647" s="199">
        <f>SUM(R648:R725)</f>
        <v>2.3428357499999999</v>
      </c>
      <c r="S647" s="198"/>
      <c r="T647" s="200">
        <f>SUM(T648:T725)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01" t="s">
        <v>82</v>
      </c>
      <c r="AT647" s="202" t="s">
        <v>71</v>
      </c>
      <c r="AU647" s="202" t="s">
        <v>80</v>
      </c>
      <c r="AY647" s="201" t="s">
        <v>130</v>
      </c>
      <c r="BK647" s="203">
        <f>SUM(BK648:BK725)</f>
        <v>0</v>
      </c>
    </row>
    <row r="648" s="2" customFormat="1" ht="16.5" customHeight="1">
      <c r="A648" s="40"/>
      <c r="B648" s="41"/>
      <c r="C648" s="206" t="s">
        <v>925</v>
      </c>
      <c r="D648" s="206" t="s">
        <v>133</v>
      </c>
      <c r="E648" s="207" t="s">
        <v>926</v>
      </c>
      <c r="F648" s="208" t="s">
        <v>927</v>
      </c>
      <c r="G648" s="209" t="s">
        <v>199</v>
      </c>
      <c r="H648" s="210">
        <v>323.22000000000003</v>
      </c>
      <c r="I648" s="211"/>
      <c r="J648" s="212">
        <f>ROUND(I648*H648,2)</f>
        <v>0</v>
      </c>
      <c r="K648" s="208" t="s">
        <v>137</v>
      </c>
      <c r="L648" s="46"/>
      <c r="M648" s="213" t="s">
        <v>19</v>
      </c>
      <c r="N648" s="214" t="s">
        <v>43</v>
      </c>
      <c r="O648" s="86"/>
      <c r="P648" s="215">
        <f>O648*H648</f>
        <v>0</v>
      </c>
      <c r="Q648" s="215">
        <v>0</v>
      </c>
      <c r="R648" s="215">
        <f>Q648*H648</f>
        <v>0</v>
      </c>
      <c r="S648" s="215">
        <v>0</v>
      </c>
      <c r="T648" s="216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7" t="s">
        <v>311</v>
      </c>
      <c r="AT648" s="217" t="s">
        <v>133</v>
      </c>
      <c r="AU648" s="217" t="s">
        <v>82</v>
      </c>
      <c r="AY648" s="19" t="s">
        <v>130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19" t="s">
        <v>80</v>
      </c>
      <c r="BK648" s="218">
        <f>ROUND(I648*H648,2)</f>
        <v>0</v>
      </c>
      <c r="BL648" s="19" t="s">
        <v>311</v>
      </c>
      <c r="BM648" s="217" t="s">
        <v>928</v>
      </c>
    </row>
    <row r="649" s="2" customFormat="1">
      <c r="A649" s="40"/>
      <c r="B649" s="41"/>
      <c r="C649" s="42"/>
      <c r="D649" s="219" t="s">
        <v>140</v>
      </c>
      <c r="E649" s="42"/>
      <c r="F649" s="220" t="s">
        <v>929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140</v>
      </c>
      <c r="AU649" s="19" t="s">
        <v>82</v>
      </c>
    </row>
    <row r="650" s="2" customFormat="1">
      <c r="A650" s="40"/>
      <c r="B650" s="41"/>
      <c r="C650" s="42"/>
      <c r="D650" s="224" t="s">
        <v>141</v>
      </c>
      <c r="E650" s="42"/>
      <c r="F650" s="225" t="s">
        <v>930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141</v>
      </c>
      <c r="AU650" s="19" t="s">
        <v>82</v>
      </c>
    </row>
    <row r="651" s="13" customFormat="1">
      <c r="A651" s="13"/>
      <c r="B651" s="226"/>
      <c r="C651" s="227"/>
      <c r="D651" s="219" t="s">
        <v>147</v>
      </c>
      <c r="E651" s="228" t="s">
        <v>19</v>
      </c>
      <c r="F651" s="229" t="s">
        <v>931</v>
      </c>
      <c r="G651" s="227"/>
      <c r="H651" s="230">
        <v>295.92000000000002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6" t="s">
        <v>147</v>
      </c>
      <c r="AU651" s="236" t="s">
        <v>82</v>
      </c>
      <c r="AV651" s="13" t="s">
        <v>82</v>
      </c>
      <c r="AW651" s="13" t="s">
        <v>33</v>
      </c>
      <c r="AX651" s="13" t="s">
        <v>72</v>
      </c>
      <c r="AY651" s="236" t="s">
        <v>130</v>
      </c>
    </row>
    <row r="652" s="13" customFormat="1">
      <c r="A652" s="13"/>
      <c r="B652" s="226"/>
      <c r="C652" s="227"/>
      <c r="D652" s="219" t="s">
        <v>147</v>
      </c>
      <c r="E652" s="228" t="s">
        <v>19</v>
      </c>
      <c r="F652" s="229" t="s">
        <v>932</v>
      </c>
      <c r="G652" s="227"/>
      <c r="H652" s="230">
        <v>27.300000000000001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147</v>
      </c>
      <c r="AU652" s="236" t="s">
        <v>82</v>
      </c>
      <c r="AV652" s="13" t="s">
        <v>82</v>
      </c>
      <c r="AW652" s="13" t="s">
        <v>33</v>
      </c>
      <c r="AX652" s="13" t="s">
        <v>72</v>
      </c>
      <c r="AY652" s="236" t="s">
        <v>130</v>
      </c>
    </row>
    <row r="653" s="15" customFormat="1">
      <c r="A653" s="15"/>
      <c r="B653" s="247"/>
      <c r="C653" s="248"/>
      <c r="D653" s="219" t="s">
        <v>147</v>
      </c>
      <c r="E653" s="249" t="s">
        <v>19</v>
      </c>
      <c r="F653" s="250" t="s">
        <v>165</v>
      </c>
      <c r="G653" s="248"/>
      <c r="H653" s="251">
        <v>323.22000000000003</v>
      </c>
      <c r="I653" s="252"/>
      <c r="J653" s="248"/>
      <c r="K653" s="248"/>
      <c r="L653" s="253"/>
      <c r="M653" s="254"/>
      <c r="N653" s="255"/>
      <c r="O653" s="255"/>
      <c r="P653" s="255"/>
      <c r="Q653" s="255"/>
      <c r="R653" s="255"/>
      <c r="S653" s="255"/>
      <c r="T653" s="256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7" t="s">
        <v>147</v>
      </c>
      <c r="AU653" s="257" t="s">
        <v>82</v>
      </c>
      <c r="AV653" s="15" t="s">
        <v>157</v>
      </c>
      <c r="AW653" s="15" t="s">
        <v>4</v>
      </c>
      <c r="AX653" s="15" t="s">
        <v>80</v>
      </c>
      <c r="AY653" s="257" t="s">
        <v>130</v>
      </c>
    </row>
    <row r="654" s="2" customFormat="1" ht="16.5" customHeight="1">
      <c r="A654" s="40"/>
      <c r="B654" s="41"/>
      <c r="C654" s="258" t="s">
        <v>933</v>
      </c>
      <c r="D654" s="258" t="s">
        <v>166</v>
      </c>
      <c r="E654" s="259" t="s">
        <v>934</v>
      </c>
      <c r="F654" s="260" t="s">
        <v>935</v>
      </c>
      <c r="G654" s="261" t="s">
        <v>199</v>
      </c>
      <c r="H654" s="262">
        <v>113.127</v>
      </c>
      <c r="I654" s="263"/>
      <c r="J654" s="264">
        <f>ROUND(I654*H654,2)</f>
        <v>0</v>
      </c>
      <c r="K654" s="260" t="s">
        <v>137</v>
      </c>
      <c r="L654" s="265"/>
      <c r="M654" s="266" t="s">
        <v>19</v>
      </c>
      <c r="N654" s="267" t="s">
        <v>43</v>
      </c>
      <c r="O654" s="86"/>
      <c r="P654" s="215">
        <f>O654*H654</f>
        <v>0</v>
      </c>
      <c r="Q654" s="215">
        <v>0.0037499999999999999</v>
      </c>
      <c r="R654" s="215">
        <f>Q654*H654</f>
        <v>0.42422624999999997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425</v>
      </c>
      <c r="AT654" s="217" t="s">
        <v>166</v>
      </c>
      <c r="AU654" s="217" t="s">
        <v>82</v>
      </c>
      <c r="AY654" s="19" t="s">
        <v>130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9" t="s">
        <v>80</v>
      </c>
      <c r="BK654" s="218">
        <f>ROUND(I654*H654,2)</f>
        <v>0</v>
      </c>
      <c r="BL654" s="19" t="s">
        <v>311</v>
      </c>
      <c r="BM654" s="217" t="s">
        <v>936</v>
      </c>
    </row>
    <row r="655" s="2" customFormat="1">
      <c r="A655" s="40"/>
      <c r="B655" s="41"/>
      <c r="C655" s="42"/>
      <c r="D655" s="219" t="s">
        <v>140</v>
      </c>
      <c r="E655" s="42"/>
      <c r="F655" s="220" t="s">
        <v>935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140</v>
      </c>
      <c r="AU655" s="19" t="s">
        <v>82</v>
      </c>
    </row>
    <row r="656" s="13" customFormat="1">
      <c r="A656" s="13"/>
      <c r="B656" s="226"/>
      <c r="C656" s="227"/>
      <c r="D656" s="219" t="s">
        <v>147</v>
      </c>
      <c r="E656" s="228" t="s">
        <v>19</v>
      </c>
      <c r="F656" s="229" t="s">
        <v>937</v>
      </c>
      <c r="G656" s="227"/>
      <c r="H656" s="230">
        <v>113.127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147</v>
      </c>
      <c r="AU656" s="236" t="s">
        <v>82</v>
      </c>
      <c r="AV656" s="13" t="s">
        <v>82</v>
      </c>
      <c r="AW656" s="13" t="s">
        <v>33</v>
      </c>
      <c r="AX656" s="13" t="s">
        <v>80</v>
      </c>
      <c r="AY656" s="236" t="s">
        <v>130</v>
      </c>
    </row>
    <row r="657" s="2" customFormat="1" ht="16.5" customHeight="1">
      <c r="A657" s="40"/>
      <c r="B657" s="41"/>
      <c r="C657" s="258" t="s">
        <v>938</v>
      </c>
      <c r="D657" s="258" t="s">
        <v>166</v>
      </c>
      <c r="E657" s="259" t="s">
        <v>939</v>
      </c>
      <c r="F657" s="260" t="s">
        <v>940</v>
      </c>
      <c r="G657" s="261" t="s">
        <v>199</v>
      </c>
      <c r="H657" s="262">
        <v>113.127</v>
      </c>
      <c r="I657" s="263"/>
      <c r="J657" s="264">
        <f>ROUND(I657*H657,2)</f>
        <v>0</v>
      </c>
      <c r="K657" s="260" t="s">
        <v>137</v>
      </c>
      <c r="L657" s="265"/>
      <c r="M657" s="266" t="s">
        <v>19</v>
      </c>
      <c r="N657" s="267" t="s">
        <v>43</v>
      </c>
      <c r="O657" s="86"/>
      <c r="P657" s="215">
        <f>O657*H657</f>
        <v>0</v>
      </c>
      <c r="Q657" s="215">
        <v>0.0025000000000000001</v>
      </c>
      <c r="R657" s="215">
        <f>Q657*H657</f>
        <v>0.2828175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425</v>
      </c>
      <c r="AT657" s="217" t="s">
        <v>166</v>
      </c>
      <c r="AU657" s="217" t="s">
        <v>82</v>
      </c>
      <c r="AY657" s="19" t="s">
        <v>130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80</v>
      </c>
      <c r="BK657" s="218">
        <f>ROUND(I657*H657,2)</f>
        <v>0</v>
      </c>
      <c r="BL657" s="19" t="s">
        <v>311</v>
      </c>
      <c r="BM657" s="217" t="s">
        <v>941</v>
      </c>
    </row>
    <row r="658" s="2" customFormat="1">
      <c r="A658" s="40"/>
      <c r="B658" s="41"/>
      <c r="C658" s="42"/>
      <c r="D658" s="219" t="s">
        <v>140</v>
      </c>
      <c r="E658" s="42"/>
      <c r="F658" s="220" t="s">
        <v>940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140</v>
      </c>
      <c r="AU658" s="19" t="s">
        <v>82</v>
      </c>
    </row>
    <row r="659" s="13" customFormat="1">
      <c r="A659" s="13"/>
      <c r="B659" s="226"/>
      <c r="C659" s="227"/>
      <c r="D659" s="219" t="s">
        <v>147</v>
      </c>
      <c r="E659" s="228" t="s">
        <v>19</v>
      </c>
      <c r="F659" s="229" t="s">
        <v>937</v>
      </c>
      <c r="G659" s="227"/>
      <c r="H659" s="230">
        <v>113.127</v>
      </c>
      <c r="I659" s="231"/>
      <c r="J659" s="227"/>
      <c r="K659" s="227"/>
      <c r="L659" s="232"/>
      <c r="M659" s="233"/>
      <c r="N659" s="234"/>
      <c r="O659" s="234"/>
      <c r="P659" s="234"/>
      <c r="Q659" s="234"/>
      <c r="R659" s="234"/>
      <c r="S659" s="234"/>
      <c r="T659" s="23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6" t="s">
        <v>147</v>
      </c>
      <c r="AU659" s="236" t="s">
        <v>82</v>
      </c>
      <c r="AV659" s="13" t="s">
        <v>82</v>
      </c>
      <c r="AW659" s="13" t="s">
        <v>33</v>
      </c>
      <c r="AX659" s="13" t="s">
        <v>80</v>
      </c>
      <c r="AY659" s="236" t="s">
        <v>130</v>
      </c>
    </row>
    <row r="660" s="2" customFormat="1" ht="16.5" customHeight="1">
      <c r="A660" s="40"/>
      <c r="B660" s="41"/>
      <c r="C660" s="258" t="s">
        <v>942</v>
      </c>
      <c r="D660" s="258" t="s">
        <v>166</v>
      </c>
      <c r="E660" s="259" t="s">
        <v>943</v>
      </c>
      <c r="F660" s="260" t="s">
        <v>944</v>
      </c>
      <c r="G660" s="261" t="s">
        <v>207</v>
      </c>
      <c r="H660" s="262">
        <v>7.9189999999999996</v>
      </c>
      <c r="I660" s="263"/>
      <c r="J660" s="264">
        <f>ROUND(I660*H660,2)</f>
        <v>0</v>
      </c>
      <c r="K660" s="260" t="s">
        <v>137</v>
      </c>
      <c r="L660" s="265"/>
      <c r="M660" s="266" t="s">
        <v>19</v>
      </c>
      <c r="N660" s="267" t="s">
        <v>43</v>
      </c>
      <c r="O660" s="86"/>
      <c r="P660" s="215">
        <f>O660*H660</f>
        <v>0</v>
      </c>
      <c r="Q660" s="215">
        <v>0.02</v>
      </c>
      <c r="R660" s="215">
        <f>Q660*H660</f>
        <v>0.15837999999999999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425</v>
      </c>
      <c r="AT660" s="217" t="s">
        <v>166</v>
      </c>
      <c r="AU660" s="217" t="s">
        <v>82</v>
      </c>
      <c r="AY660" s="19" t="s">
        <v>130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80</v>
      </c>
      <c r="BK660" s="218">
        <f>ROUND(I660*H660,2)</f>
        <v>0</v>
      </c>
      <c r="BL660" s="19" t="s">
        <v>311</v>
      </c>
      <c r="BM660" s="217" t="s">
        <v>945</v>
      </c>
    </row>
    <row r="661" s="2" customFormat="1">
      <c r="A661" s="40"/>
      <c r="B661" s="41"/>
      <c r="C661" s="42"/>
      <c r="D661" s="219" t="s">
        <v>140</v>
      </c>
      <c r="E661" s="42"/>
      <c r="F661" s="220" t="s">
        <v>944</v>
      </c>
      <c r="G661" s="42"/>
      <c r="H661" s="42"/>
      <c r="I661" s="221"/>
      <c r="J661" s="42"/>
      <c r="K661" s="42"/>
      <c r="L661" s="46"/>
      <c r="M661" s="222"/>
      <c r="N661" s="22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140</v>
      </c>
      <c r="AU661" s="19" t="s">
        <v>82</v>
      </c>
    </row>
    <row r="662" s="13" customFormat="1">
      <c r="A662" s="13"/>
      <c r="B662" s="226"/>
      <c r="C662" s="227"/>
      <c r="D662" s="219" t="s">
        <v>147</v>
      </c>
      <c r="E662" s="228" t="s">
        <v>19</v>
      </c>
      <c r="F662" s="229" t="s">
        <v>946</v>
      </c>
      <c r="G662" s="227"/>
      <c r="H662" s="230">
        <v>6.9050000000000002</v>
      </c>
      <c r="I662" s="231"/>
      <c r="J662" s="227"/>
      <c r="K662" s="227"/>
      <c r="L662" s="232"/>
      <c r="M662" s="233"/>
      <c r="N662" s="234"/>
      <c r="O662" s="234"/>
      <c r="P662" s="234"/>
      <c r="Q662" s="234"/>
      <c r="R662" s="234"/>
      <c r="S662" s="234"/>
      <c r="T662" s="23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6" t="s">
        <v>147</v>
      </c>
      <c r="AU662" s="236" t="s">
        <v>82</v>
      </c>
      <c r="AV662" s="13" t="s">
        <v>82</v>
      </c>
      <c r="AW662" s="13" t="s">
        <v>33</v>
      </c>
      <c r="AX662" s="13" t="s">
        <v>72</v>
      </c>
      <c r="AY662" s="236" t="s">
        <v>130</v>
      </c>
    </row>
    <row r="663" s="13" customFormat="1">
      <c r="A663" s="13"/>
      <c r="B663" s="226"/>
      <c r="C663" s="227"/>
      <c r="D663" s="219" t="s">
        <v>147</v>
      </c>
      <c r="E663" s="228" t="s">
        <v>19</v>
      </c>
      <c r="F663" s="229" t="s">
        <v>947</v>
      </c>
      <c r="G663" s="227"/>
      <c r="H663" s="230">
        <v>0.63700000000000001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147</v>
      </c>
      <c r="AU663" s="236" t="s">
        <v>82</v>
      </c>
      <c r="AV663" s="13" t="s">
        <v>82</v>
      </c>
      <c r="AW663" s="13" t="s">
        <v>33</v>
      </c>
      <c r="AX663" s="13" t="s">
        <v>72</v>
      </c>
      <c r="AY663" s="236" t="s">
        <v>130</v>
      </c>
    </row>
    <row r="664" s="13" customFormat="1">
      <c r="A664" s="13"/>
      <c r="B664" s="226"/>
      <c r="C664" s="227"/>
      <c r="D664" s="219" t="s">
        <v>147</v>
      </c>
      <c r="E664" s="228" t="s">
        <v>19</v>
      </c>
      <c r="F664" s="229" t="s">
        <v>948</v>
      </c>
      <c r="G664" s="227"/>
      <c r="H664" s="230">
        <v>7.9189999999999996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147</v>
      </c>
      <c r="AU664" s="236" t="s">
        <v>82</v>
      </c>
      <c r="AV664" s="13" t="s">
        <v>82</v>
      </c>
      <c r="AW664" s="13" t="s">
        <v>33</v>
      </c>
      <c r="AX664" s="13" t="s">
        <v>80</v>
      </c>
      <c r="AY664" s="236" t="s">
        <v>130</v>
      </c>
    </row>
    <row r="665" s="2" customFormat="1" ht="16.5" customHeight="1">
      <c r="A665" s="40"/>
      <c r="B665" s="41"/>
      <c r="C665" s="206" t="s">
        <v>949</v>
      </c>
      <c r="D665" s="206" t="s">
        <v>133</v>
      </c>
      <c r="E665" s="207" t="s">
        <v>950</v>
      </c>
      <c r="F665" s="208" t="s">
        <v>951</v>
      </c>
      <c r="G665" s="209" t="s">
        <v>199</v>
      </c>
      <c r="H665" s="210">
        <v>111.48</v>
      </c>
      <c r="I665" s="211"/>
      <c r="J665" s="212">
        <f>ROUND(I665*H665,2)</f>
        <v>0</v>
      </c>
      <c r="K665" s="208" t="s">
        <v>137</v>
      </c>
      <c r="L665" s="46"/>
      <c r="M665" s="213" t="s">
        <v>19</v>
      </c>
      <c r="N665" s="214" t="s">
        <v>43</v>
      </c>
      <c r="O665" s="86"/>
      <c r="P665" s="215">
        <f>O665*H665</f>
        <v>0</v>
      </c>
      <c r="Q665" s="215">
        <v>0</v>
      </c>
      <c r="R665" s="215">
        <f>Q665*H665</f>
        <v>0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311</v>
      </c>
      <c r="AT665" s="217" t="s">
        <v>133</v>
      </c>
      <c r="AU665" s="217" t="s">
        <v>82</v>
      </c>
      <c r="AY665" s="19" t="s">
        <v>130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80</v>
      </c>
      <c r="BK665" s="218">
        <f>ROUND(I665*H665,2)</f>
        <v>0</v>
      </c>
      <c r="BL665" s="19" t="s">
        <v>311</v>
      </c>
      <c r="BM665" s="217" t="s">
        <v>952</v>
      </c>
    </row>
    <row r="666" s="2" customFormat="1">
      <c r="A666" s="40"/>
      <c r="B666" s="41"/>
      <c r="C666" s="42"/>
      <c r="D666" s="219" t="s">
        <v>140</v>
      </c>
      <c r="E666" s="42"/>
      <c r="F666" s="220" t="s">
        <v>953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140</v>
      </c>
      <c r="AU666" s="19" t="s">
        <v>82</v>
      </c>
    </row>
    <row r="667" s="2" customFormat="1">
      <c r="A667" s="40"/>
      <c r="B667" s="41"/>
      <c r="C667" s="42"/>
      <c r="D667" s="224" t="s">
        <v>141</v>
      </c>
      <c r="E667" s="42"/>
      <c r="F667" s="225" t="s">
        <v>954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141</v>
      </c>
      <c r="AU667" s="19" t="s">
        <v>82</v>
      </c>
    </row>
    <row r="668" s="13" customFormat="1">
      <c r="A668" s="13"/>
      <c r="B668" s="226"/>
      <c r="C668" s="227"/>
      <c r="D668" s="219" t="s">
        <v>147</v>
      </c>
      <c r="E668" s="228" t="s">
        <v>19</v>
      </c>
      <c r="F668" s="229" t="s">
        <v>955</v>
      </c>
      <c r="G668" s="227"/>
      <c r="H668" s="230">
        <v>100.74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6" t="s">
        <v>147</v>
      </c>
      <c r="AU668" s="236" t="s">
        <v>82</v>
      </c>
      <c r="AV668" s="13" t="s">
        <v>82</v>
      </c>
      <c r="AW668" s="13" t="s">
        <v>33</v>
      </c>
      <c r="AX668" s="13" t="s">
        <v>72</v>
      </c>
      <c r="AY668" s="236" t="s">
        <v>130</v>
      </c>
    </row>
    <row r="669" s="13" customFormat="1">
      <c r="A669" s="13"/>
      <c r="B669" s="226"/>
      <c r="C669" s="227"/>
      <c r="D669" s="219" t="s">
        <v>147</v>
      </c>
      <c r="E669" s="228" t="s">
        <v>19</v>
      </c>
      <c r="F669" s="229" t="s">
        <v>956</v>
      </c>
      <c r="G669" s="227"/>
      <c r="H669" s="230">
        <v>10.74</v>
      </c>
      <c r="I669" s="231"/>
      <c r="J669" s="227"/>
      <c r="K669" s="227"/>
      <c r="L669" s="232"/>
      <c r="M669" s="233"/>
      <c r="N669" s="234"/>
      <c r="O669" s="234"/>
      <c r="P669" s="234"/>
      <c r="Q669" s="234"/>
      <c r="R669" s="234"/>
      <c r="S669" s="234"/>
      <c r="T669" s="23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6" t="s">
        <v>147</v>
      </c>
      <c r="AU669" s="236" t="s">
        <v>82</v>
      </c>
      <c r="AV669" s="13" t="s">
        <v>82</v>
      </c>
      <c r="AW669" s="13" t="s">
        <v>33</v>
      </c>
      <c r="AX669" s="13" t="s">
        <v>72</v>
      </c>
      <c r="AY669" s="236" t="s">
        <v>130</v>
      </c>
    </row>
    <row r="670" s="15" customFormat="1">
      <c r="A670" s="15"/>
      <c r="B670" s="247"/>
      <c r="C670" s="248"/>
      <c r="D670" s="219" t="s">
        <v>147</v>
      </c>
      <c r="E670" s="249" t="s">
        <v>19</v>
      </c>
      <c r="F670" s="250" t="s">
        <v>165</v>
      </c>
      <c r="G670" s="248"/>
      <c r="H670" s="251">
        <v>111.48</v>
      </c>
      <c r="I670" s="252"/>
      <c r="J670" s="248"/>
      <c r="K670" s="248"/>
      <c r="L670" s="253"/>
      <c r="M670" s="254"/>
      <c r="N670" s="255"/>
      <c r="O670" s="255"/>
      <c r="P670" s="255"/>
      <c r="Q670" s="255"/>
      <c r="R670" s="255"/>
      <c r="S670" s="255"/>
      <c r="T670" s="256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7" t="s">
        <v>147</v>
      </c>
      <c r="AU670" s="257" t="s">
        <v>82</v>
      </c>
      <c r="AV670" s="15" t="s">
        <v>157</v>
      </c>
      <c r="AW670" s="15" t="s">
        <v>4</v>
      </c>
      <c r="AX670" s="15" t="s">
        <v>80</v>
      </c>
      <c r="AY670" s="257" t="s">
        <v>130</v>
      </c>
    </row>
    <row r="671" s="2" customFormat="1" ht="16.5" customHeight="1">
      <c r="A671" s="40"/>
      <c r="B671" s="41"/>
      <c r="C671" s="258" t="s">
        <v>957</v>
      </c>
      <c r="D671" s="258" t="s">
        <v>166</v>
      </c>
      <c r="E671" s="259" t="s">
        <v>939</v>
      </c>
      <c r="F671" s="260" t="s">
        <v>940</v>
      </c>
      <c r="G671" s="261" t="s">
        <v>199</v>
      </c>
      <c r="H671" s="262">
        <v>117.054</v>
      </c>
      <c r="I671" s="263"/>
      <c r="J671" s="264">
        <f>ROUND(I671*H671,2)</f>
        <v>0</v>
      </c>
      <c r="K671" s="260" t="s">
        <v>137</v>
      </c>
      <c r="L671" s="265"/>
      <c r="M671" s="266" t="s">
        <v>19</v>
      </c>
      <c r="N671" s="267" t="s">
        <v>43</v>
      </c>
      <c r="O671" s="86"/>
      <c r="P671" s="215">
        <f>O671*H671</f>
        <v>0</v>
      </c>
      <c r="Q671" s="215">
        <v>0.0025000000000000001</v>
      </c>
      <c r="R671" s="215">
        <f>Q671*H671</f>
        <v>0.29263500000000003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425</v>
      </c>
      <c r="AT671" s="217" t="s">
        <v>166</v>
      </c>
      <c r="AU671" s="217" t="s">
        <v>82</v>
      </c>
      <c r="AY671" s="19" t="s">
        <v>130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80</v>
      </c>
      <c r="BK671" s="218">
        <f>ROUND(I671*H671,2)</f>
        <v>0</v>
      </c>
      <c r="BL671" s="19" t="s">
        <v>311</v>
      </c>
      <c r="BM671" s="217" t="s">
        <v>958</v>
      </c>
    </row>
    <row r="672" s="2" customFormat="1">
      <c r="A672" s="40"/>
      <c r="B672" s="41"/>
      <c r="C672" s="42"/>
      <c r="D672" s="219" t="s">
        <v>140</v>
      </c>
      <c r="E672" s="42"/>
      <c r="F672" s="220" t="s">
        <v>940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140</v>
      </c>
      <c r="AU672" s="19" t="s">
        <v>82</v>
      </c>
    </row>
    <row r="673" s="13" customFormat="1">
      <c r="A673" s="13"/>
      <c r="B673" s="226"/>
      <c r="C673" s="227"/>
      <c r="D673" s="219" t="s">
        <v>147</v>
      </c>
      <c r="E673" s="228" t="s">
        <v>19</v>
      </c>
      <c r="F673" s="229" t="s">
        <v>959</v>
      </c>
      <c r="G673" s="227"/>
      <c r="H673" s="230">
        <v>117.054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6" t="s">
        <v>147</v>
      </c>
      <c r="AU673" s="236" t="s">
        <v>82</v>
      </c>
      <c r="AV673" s="13" t="s">
        <v>82</v>
      </c>
      <c r="AW673" s="13" t="s">
        <v>33</v>
      </c>
      <c r="AX673" s="13" t="s">
        <v>80</v>
      </c>
      <c r="AY673" s="236" t="s">
        <v>130</v>
      </c>
    </row>
    <row r="674" s="2" customFormat="1" ht="16.5" customHeight="1">
      <c r="A674" s="40"/>
      <c r="B674" s="41"/>
      <c r="C674" s="206" t="s">
        <v>960</v>
      </c>
      <c r="D674" s="206" t="s">
        <v>133</v>
      </c>
      <c r="E674" s="207" t="s">
        <v>961</v>
      </c>
      <c r="F674" s="208" t="s">
        <v>962</v>
      </c>
      <c r="G674" s="209" t="s">
        <v>199</v>
      </c>
      <c r="H674" s="210">
        <v>46.607999999999997</v>
      </c>
      <c r="I674" s="211"/>
      <c r="J674" s="212">
        <f>ROUND(I674*H674,2)</f>
        <v>0</v>
      </c>
      <c r="K674" s="208" t="s">
        <v>137</v>
      </c>
      <c r="L674" s="46"/>
      <c r="M674" s="213" t="s">
        <v>19</v>
      </c>
      <c r="N674" s="214" t="s">
        <v>43</v>
      </c>
      <c r="O674" s="86"/>
      <c r="P674" s="215">
        <f>O674*H674</f>
        <v>0</v>
      </c>
      <c r="Q674" s="215">
        <v>0.0060000000000000001</v>
      </c>
      <c r="R674" s="215">
        <f>Q674*H674</f>
        <v>0.27964800000000001</v>
      </c>
      <c r="S674" s="215">
        <v>0</v>
      </c>
      <c r="T674" s="216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7" t="s">
        <v>311</v>
      </c>
      <c r="AT674" s="217" t="s">
        <v>133</v>
      </c>
      <c r="AU674" s="217" t="s">
        <v>82</v>
      </c>
      <c r="AY674" s="19" t="s">
        <v>130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19" t="s">
        <v>80</v>
      </c>
      <c r="BK674" s="218">
        <f>ROUND(I674*H674,2)</f>
        <v>0</v>
      </c>
      <c r="BL674" s="19" t="s">
        <v>311</v>
      </c>
      <c r="BM674" s="217" t="s">
        <v>963</v>
      </c>
    </row>
    <row r="675" s="2" customFormat="1">
      <c r="A675" s="40"/>
      <c r="B675" s="41"/>
      <c r="C675" s="42"/>
      <c r="D675" s="219" t="s">
        <v>140</v>
      </c>
      <c r="E675" s="42"/>
      <c r="F675" s="220" t="s">
        <v>964</v>
      </c>
      <c r="G675" s="42"/>
      <c r="H675" s="42"/>
      <c r="I675" s="221"/>
      <c r="J675" s="42"/>
      <c r="K675" s="42"/>
      <c r="L675" s="46"/>
      <c r="M675" s="222"/>
      <c r="N675" s="223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140</v>
      </c>
      <c r="AU675" s="19" t="s">
        <v>82</v>
      </c>
    </row>
    <row r="676" s="2" customFormat="1">
      <c r="A676" s="40"/>
      <c r="B676" s="41"/>
      <c r="C676" s="42"/>
      <c r="D676" s="224" t="s">
        <v>141</v>
      </c>
      <c r="E676" s="42"/>
      <c r="F676" s="225" t="s">
        <v>965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141</v>
      </c>
      <c r="AU676" s="19" t="s">
        <v>82</v>
      </c>
    </row>
    <row r="677" s="13" customFormat="1">
      <c r="A677" s="13"/>
      <c r="B677" s="226"/>
      <c r="C677" s="227"/>
      <c r="D677" s="219" t="s">
        <v>147</v>
      </c>
      <c r="E677" s="228" t="s">
        <v>19</v>
      </c>
      <c r="F677" s="229" t="s">
        <v>966</v>
      </c>
      <c r="G677" s="227"/>
      <c r="H677" s="230">
        <v>46.607999999999997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147</v>
      </c>
      <c r="AU677" s="236" t="s">
        <v>82</v>
      </c>
      <c r="AV677" s="13" t="s">
        <v>82</v>
      </c>
      <c r="AW677" s="13" t="s">
        <v>33</v>
      </c>
      <c r="AX677" s="13" t="s">
        <v>80</v>
      </c>
      <c r="AY677" s="236" t="s">
        <v>130</v>
      </c>
    </row>
    <row r="678" s="2" customFormat="1" ht="16.5" customHeight="1">
      <c r="A678" s="40"/>
      <c r="B678" s="41"/>
      <c r="C678" s="258" t="s">
        <v>967</v>
      </c>
      <c r="D678" s="258" t="s">
        <v>166</v>
      </c>
      <c r="E678" s="259" t="s">
        <v>968</v>
      </c>
      <c r="F678" s="260" t="s">
        <v>969</v>
      </c>
      <c r="G678" s="261" t="s">
        <v>199</v>
      </c>
      <c r="H678" s="262">
        <v>48.938000000000002</v>
      </c>
      <c r="I678" s="263"/>
      <c r="J678" s="264">
        <f>ROUND(I678*H678,2)</f>
        <v>0</v>
      </c>
      <c r="K678" s="260" t="s">
        <v>137</v>
      </c>
      <c r="L678" s="265"/>
      <c r="M678" s="266" t="s">
        <v>19</v>
      </c>
      <c r="N678" s="267" t="s">
        <v>43</v>
      </c>
      <c r="O678" s="86"/>
      <c r="P678" s="215">
        <f>O678*H678</f>
        <v>0</v>
      </c>
      <c r="Q678" s="215">
        <v>0.0015</v>
      </c>
      <c r="R678" s="215">
        <f>Q678*H678</f>
        <v>0.073407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425</v>
      </c>
      <c r="AT678" s="217" t="s">
        <v>166</v>
      </c>
      <c r="AU678" s="217" t="s">
        <v>82</v>
      </c>
      <c r="AY678" s="19" t="s">
        <v>130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80</v>
      </c>
      <c r="BK678" s="218">
        <f>ROUND(I678*H678,2)</f>
        <v>0</v>
      </c>
      <c r="BL678" s="19" t="s">
        <v>311</v>
      </c>
      <c r="BM678" s="217" t="s">
        <v>970</v>
      </c>
    </row>
    <row r="679" s="2" customFormat="1">
      <c r="A679" s="40"/>
      <c r="B679" s="41"/>
      <c r="C679" s="42"/>
      <c r="D679" s="219" t="s">
        <v>140</v>
      </c>
      <c r="E679" s="42"/>
      <c r="F679" s="220" t="s">
        <v>969</v>
      </c>
      <c r="G679" s="42"/>
      <c r="H679" s="42"/>
      <c r="I679" s="221"/>
      <c r="J679" s="42"/>
      <c r="K679" s="42"/>
      <c r="L679" s="46"/>
      <c r="M679" s="222"/>
      <c r="N679" s="22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140</v>
      </c>
      <c r="AU679" s="19" t="s">
        <v>82</v>
      </c>
    </row>
    <row r="680" s="13" customFormat="1">
      <c r="A680" s="13"/>
      <c r="B680" s="226"/>
      <c r="C680" s="227"/>
      <c r="D680" s="219" t="s">
        <v>147</v>
      </c>
      <c r="E680" s="228" t="s">
        <v>19</v>
      </c>
      <c r="F680" s="229" t="s">
        <v>971</v>
      </c>
      <c r="G680" s="227"/>
      <c r="H680" s="230">
        <v>48.938000000000002</v>
      </c>
      <c r="I680" s="231"/>
      <c r="J680" s="227"/>
      <c r="K680" s="227"/>
      <c r="L680" s="232"/>
      <c r="M680" s="233"/>
      <c r="N680" s="234"/>
      <c r="O680" s="234"/>
      <c r="P680" s="234"/>
      <c r="Q680" s="234"/>
      <c r="R680" s="234"/>
      <c r="S680" s="234"/>
      <c r="T680" s="235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6" t="s">
        <v>147</v>
      </c>
      <c r="AU680" s="236" t="s">
        <v>82</v>
      </c>
      <c r="AV680" s="13" t="s">
        <v>82</v>
      </c>
      <c r="AW680" s="13" t="s">
        <v>33</v>
      </c>
      <c r="AX680" s="13" t="s">
        <v>80</v>
      </c>
      <c r="AY680" s="236" t="s">
        <v>130</v>
      </c>
    </row>
    <row r="681" s="2" customFormat="1" ht="16.5" customHeight="1">
      <c r="A681" s="40"/>
      <c r="B681" s="41"/>
      <c r="C681" s="206" t="s">
        <v>972</v>
      </c>
      <c r="D681" s="206" t="s">
        <v>133</v>
      </c>
      <c r="E681" s="207" t="s">
        <v>961</v>
      </c>
      <c r="F681" s="208" t="s">
        <v>962</v>
      </c>
      <c r="G681" s="209" t="s">
        <v>199</v>
      </c>
      <c r="H681" s="210">
        <v>66.480000000000004</v>
      </c>
      <c r="I681" s="211"/>
      <c r="J681" s="212">
        <f>ROUND(I681*H681,2)</f>
        <v>0</v>
      </c>
      <c r="K681" s="208" t="s">
        <v>137</v>
      </c>
      <c r="L681" s="46"/>
      <c r="M681" s="213" t="s">
        <v>19</v>
      </c>
      <c r="N681" s="214" t="s">
        <v>43</v>
      </c>
      <c r="O681" s="86"/>
      <c r="P681" s="215">
        <f>O681*H681</f>
        <v>0</v>
      </c>
      <c r="Q681" s="215">
        <v>0.0060000000000000001</v>
      </c>
      <c r="R681" s="215">
        <f>Q681*H681</f>
        <v>0.39888000000000001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311</v>
      </c>
      <c r="AT681" s="217" t="s">
        <v>133</v>
      </c>
      <c r="AU681" s="217" t="s">
        <v>82</v>
      </c>
      <c r="AY681" s="19" t="s">
        <v>130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80</v>
      </c>
      <c r="BK681" s="218">
        <f>ROUND(I681*H681,2)</f>
        <v>0</v>
      </c>
      <c r="BL681" s="19" t="s">
        <v>311</v>
      </c>
      <c r="BM681" s="217" t="s">
        <v>973</v>
      </c>
    </row>
    <row r="682" s="2" customFormat="1">
      <c r="A682" s="40"/>
      <c r="B682" s="41"/>
      <c r="C682" s="42"/>
      <c r="D682" s="219" t="s">
        <v>140</v>
      </c>
      <c r="E682" s="42"/>
      <c r="F682" s="220" t="s">
        <v>964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140</v>
      </c>
      <c r="AU682" s="19" t="s">
        <v>82</v>
      </c>
    </row>
    <row r="683" s="2" customFormat="1">
      <c r="A683" s="40"/>
      <c r="B683" s="41"/>
      <c r="C683" s="42"/>
      <c r="D683" s="224" t="s">
        <v>141</v>
      </c>
      <c r="E683" s="42"/>
      <c r="F683" s="225" t="s">
        <v>965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141</v>
      </c>
      <c r="AU683" s="19" t="s">
        <v>82</v>
      </c>
    </row>
    <row r="684" s="13" customFormat="1">
      <c r="A684" s="13"/>
      <c r="B684" s="226"/>
      <c r="C684" s="227"/>
      <c r="D684" s="219" t="s">
        <v>147</v>
      </c>
      <c r="E684" s="228" t="s">
        <v>19</v>
      </c>
      <c r="F684" s="229" t="s">
        <v>974</v>
      </c>
      <c r="G684" s="227"/>
      <c r="H684" s="230">
        <v>27.43</v>
      </c>
      <c r="I684" s="231"/>
      <c r="J684" s="227"/>
      <c r="K684" s="227"/>
      <c r="L684" s="232"/>
      <c r="M684" s="233"/>
      <c r="N684" s="234"/>
      <c r="O684" s="234"/>
      <c r="P684" s="234"/>
      <c r="Q684" s="234"/>
      <c r="R684" s="234"/>
      <c r="S684" s="234"/>
      <c r="T684" s="23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6" t="s">
        <v>147</v>
      </c>
      <c r="AU684" s="236" t="s">
        <v>82</v>
      </c>
      <c r="AV684" s="13" t="s">
        <v>82</v>
      </c>
      <c r="AW684" s="13" t="s">
        <v>33</v>
      </c>
      <c r="AX684" s="13" t="s">
        <v>72</v>
      </c>
      <c r="AY684" s="236" t="s">
        <v>130</v>
      </c>
    </row>
    <row r="685" s="13" customFormat="1">
      <c r="A685" s="13"/>
      <c r="B685" s="226"/>
      <c r="C685" s="227"/>
      <c r="D685" s="219" t="s">
        <v>147</v>
      </c>
      <c r="E685" s="228" t="s">
        <v>19</v>
      </c>
      <c r="F685" s="229" t="s">
        <v>975</v>
      </c>
      <c r="G685" s="227"/>
      <c r="H685" s="230">
        <v>1.9039999999999999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147</v>
      </c>
      <c r="AU685" s="236" t="s">
        <v>82</v>
      </c>
      <c r="AV685" s="13" t="s">
        <v>82</v>
      </c>
      <c r="AW685" s="13" t="s">
        <v>33</v>
      </c>
      <c r="AX685" s="13" t="s">
        <v>72</v>
      </c>
      <c r="AY685" s="236" t="s">
        <v>130</v>
      </c>
    </row>
    <row r="686" s="13" customFormat="1">
      <c r="A686" s="13"/>
      <c r="B686" s="226"/>
      <c r="C686" s="227"/>
      <c r="D686" s="219" t="s">
        <v>147</v>
      </c>
      <c r="E686" s="228" t="s">
        <v>19</v>
      </c>
      <c r="F686" s="229" t="s">
        <v>976</v>
      </c>
      <c r="G686" s="227"/>
      <c r="H686" s="230">
        <v>20.678000000000001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6" t="s">
        <v>147</v>
      </c>
      <c r="AU686" s="236" t="s">
        <v>82</v>
      </c>
      <c r="AV686" s="13" t="s">
        <v>82</v>
      </c>
      <c r="AW686" s="13" t="s">
        <v>33</v>
      </c>
      <c r="AX686" s="13" t="s">
        <v>72</v>
      </c>
      <c r="AY686" s="236" t="s">
        <v>130</v>
      </c>
    </row>
    <row r="687" s="13" customFormat="1">
      <c r="A687" s="13"/>
      <c r="B687" s="226"/>
      <c r="C687" s="227"/>
      <c r="D687" s="219" t="s">
        <v>147</v>
      </c>
      <c r="E687" s="228" t="s">
        <v>19</v>
      </c>
      <c r="F687" s="229" t="s">
        <v>977</v>
      </c>
      <c r="G687" s="227"/>
      <c r="H687" s="230">
        <v>10.74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147</v>
      </c>
      <c r="AU687" s="236" t="s">
        <v>82</v>
      </c>
      <c r="AV687" s="13" t="s">
        <v>82</v>
      </c>
      <c r="AW687" s="13" t="s">
        <v>33</v>
      </c>
      <c r="AX687" s="13" t="s">
        <v>72</v>
      </c>
      <c r="AY687" s="236" t="s">
        <v>130</v>
      </c>
    </row>
    <row r="688" s="13" customFormat="1">
      <c r="A688" s="13"/>
      <c r="B688" s="226"/>
      <c r="C688" s="227"/>
      <c r="D688" s="219" t="s">
        <v>147</v>
      </c>
      <c r="E688" s="228" t="s">
        <v>19</v>
      </c>
      <c r="F688" s="229" t="s">
        <v>978</v>
      </c>
      <c r="G688" s="227"/>
      <c r="H688" s="230">
        <v>5.7279999999999998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6" t="s">
        <v>147</v>
      </c>
      <c r="AU688" s="236" t="s">
        <v>82</v>
      </c>
      <c r="AV688" s="13" t="s">
        <v>82</v>
      </c>
      <c r="AW688" s="13" t="s">
        <v>33</v>
      </c>
      <c r="AX688" s="13" t="s">
        <v>72</v>
      </c>
      <c r="AY688" s="236" t="s">
        <v>130</v>
      </c>
    </row>
    <row r="689" s="15" customFormat="1">
      <c r="A689" s="15"/>
      <c r="B689" s="247"/>
      <c r="C689" s="248"/>
      <c r="D689" s="219" t="s">
        <v>147</v>
      </c>
      <c r="E689" s="249" t="s">
        <v>19</v>
      </c>
      <c r="F689" s="250" t="s">
        <v>165</v>
      </c>
      <c r="G689" s="248"/>
      <c r="H689" s="251">
        <v>66.480000000000004</v>
      </c>
      <c r="I689" s="252"/>
      <c r="J689" s="248"/>
      <c r="K689" s="248"/>
      <c r="L689" s="253"/>
      <c r="M689" s="254"/>
      <c r="N689" s="255"/>
      <c r="O689" s="255"/>
      <c r="P689" s="255"/>
      <c r="Q689" s="255"/>
      <c r="R689" s="255"/>
      <c r="S689" s="255"/>
      <c r="T689" s="256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7" t="s">
        <v>147</v>
      </c>
      <c r="AU689" s="257" t="s">
        <v>82</v>
      </c>
      <c r="AV689" s="15" t="s">
        <v>157</v>
      </c>
      <c r="AW689" s="15" t="s">
        <v>4</v>
      </c>
      <c r="AX689" s="15" t="s">
        <v>80</v>
      </c>
      <c r="AY689" s="257" t="s">
        <v>130</v>
      </c>
    </row>
    <row r="690" s="2" customFormat="1" ht="16.5" customHeight="1">
      <c r="A690" s="40"/>
      <c r="B690" s="41"/>
      <c r="C690" s="258" t="s">
        <v>979</v>
      </c>
      <c r="D690" s="258" t="s">
        <v>166</v>
      </c>
      <c r="E690" s="259" t="s">
        <v>980</v>
      </c>
      <c r="F690" s="260" t="s">
        <v>981</v>
      </c>
      <c r="G690" s="261" t="s">
        <v>199</v>
      </c>
      <c r="H690" s="262">
        <v>30.800999999999998</v>
      </c>
      <c r="I690" s="263"/>
      <c r="J690" s="264">
        <f>ROUND(I690*H690,2)</f>
        <v>0</v>
      </c>
      <c r="K690" s="260" t="s">
        <v>137</v>
      </c>
      <c r="L690" s="265"/>
      <c r="M690" s="266" t="s">
        <v>19</v>
      </c>
      <c r="N690" s="267" t="s">
        <v>43</v>
      </c>
      <c r="O690" s="86"/>
      <c r="P690" s="215">
        <f>O690*H690</f>
        <v>0</v>
      </c>
      <c r="Q690" s="215">
        <v>0.0036800000000000001</v>
      </c>
      <c r="R690" s="215">
        <f>Q690*H690</f>
        <v>0.11334767999999999</v>
      </c>
      <c r="S690" s="215">
        <v>0</v>
      </c>
      <c r="T690" s="216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7" t="s">
        <v>425</v>
      </c>
      <c r="AT690" s="217" t="s">
        <v>166</v>
      </c>
      <c r="AU690" s="217" t="s">
        <v>82</v>
      </c>
      <c r="AY690" s="19" t="s">
        <v>130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9" t="s">
        <v>80</v>
      </c>
      <c r="BK690" s="218">
        <f>ROUND(I690*H690,2)</f>
        <v>0</v>
      </c>
      <c r="BL690" s="19" t="s">
        <v>311</v>
      </c>
      <c r="BM690" s="217" t="s">
        <v>982</v>
      </c>
    </row>
    <row r="691" s="2" customFormat="1">
      <c r="A691" s="40"/>
      <c r="B691" s="41"/>
      <c r="C691" s="42"/>
      <c r="D691" s="219" t="s">
        <v>140</v>
      </c>
      <c r="E691" s="42"/>
      <c r="F691" s="220" t="s">
        <v>981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140</v>
      </c>
      <c r="AU691" s="19" t="s">
        <v>82</v>
      </c>
    </row>
    <row r="692" s="13" customFormat="1">
      <c r="A692" s="13"/>
      <c r="B692" s="226"/>
      <c r="C692" s="227"/>
      <c r="D692" s="219" t="s">
        <v>147</v>
      </c>
      <c r="E692" s="228" t="s">
        <v>19</v>
      </c>
      <c r="F692" s="229" t="s">
        <v>974</v>
      </c>
      <c r="G692" s="227"/>
      <c r="H692" s="230">
        <v>27.43</v>
      </c>
      <c r="I692" s="231"/>
      <c r="J692" s="227"/>
      <c r="K692" s="227"/>
      <c r="L692" s="232"/>
      <c r="M692" s="233"/>
      <c r="N692" s="234"/>
      <c r="O692" s="234"/>
      <c r="P692" s="234"/>
      <c r="Q692" s="234"/>
      <c r="R692" s="234"/>
      <c r="S692" s="234"/>
      <c r="T692" s="23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6" t="s">
        <v>147</v>
      </c>
      <c r="AU692" s="236" t="s">
        <v>82</v>
      </c>
      <c r="AV692" s="13" t="s">
        <v>82</v>
      </c>
      <c r="AW692" s="13" t="s">
        <v>33</v>
      </c>
      <c r="AX692" s="13" t="s">
        <v>72</v>
      </c>
      <c r="AY692" s="236" t="s">
        <v>130</v>
      </c>
    </row>
    <row r="693" s="13" customFormat="1">
      <c r="A693" s="13"/>
      <c r="B693" s="226"/>
      <c r="C693" s="227"/>
      <c r="D693" s="219" t="s">
        <v>147</v>
      </c>
      <c r="E693" s="228" t="s">
        <v>19</v>
      </c>
      <c r="F693" s="229" t="s">
        <v>975</v>
      </c>
      <c r="G693" s="227"/>
      <c r="H693" s="230">
        <v>1.9039999999999999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6" t="s">
        <v>147</v>
      </c>
      <c r="AU693" s="236" t="s">
        <v>82</v>
      </c>
      <c r="AV693" s="13" t="s">
        <v>82</v>
      </c>
      <c r="AW693" s="13" t="s">
        <v>33</v>
      </c>
      <c r="AX693" s="13" t="s">
        <v>72</v>
      </c>
      <c r="AY693" s="236" t="s">
        <v>130</v>
      </c>
    </row>
    <row r="694" s="13" customFormat="1">
      <c r="A694" s="13"/>
      <c r="B694" s="226"/>
      <c r="C694" s="227"/>
      <c r="D694" s="219" t="s">
        <v>147</v>
      </c>
      <c r="E694" s="228" t="s">
        <v>19</v>
      </c>
      <c r="F694" s="229" t="s">
        <v>983</v>
      </c>
      <c r="G694" s="227"/>
      <c r="H694" s="230">
        <v>30.800999999999998</v>
      </c>
      <c r="I694" s="231"/>
      <c r="J694" s="227"/>
      <c r="K694" s="227"/>
      <c r="L694" s="232"/>
      <c r="M694" s="233"/>
      <c r="N694" s="234"/>
      <c r="O694" s="234"/>
      <c r="P694" s="234"/>
      <c r="Q694" s="234"/>
      <c r="R694" s="234"/>
      <c r="S694" s="234"/>
      <c r="T694" s="23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6" t="s">
        <v>147</v>
      </c>
      <c r="AU694" s="236" t="s">
        <v>82</v>
      </c>
      <c r="AV694" s="13" t="s">
        <v>82</v>
      </c>
      <c r="AW694" s="13" t="s">
        <v>33</v>
      </c>
      <c r="AX694" s="13" t="s">
        <v>80</v>
      </c>
      <c r="AY694" s="236" t="s">
        <v>130</v>
      </c>
    </row>
    <row r="695" s="2" customFormat="1" ht="16.5" customHeight="1">
      <c r="A695" s="40"/>
      <c r="B695" s="41"/>
      <c r="C695" s="258" t="s">
        <v>984</v>
      </c>
      <c r="D695" s="258" t="s">
        <v>166</v>
      </c>
      <c r="E695" s="259" t="s">
        <v>985</v>
      </c>
      <c r="F695" s="260" t="s">
        <v>986</v>
      </c>
      <c r="G695" s="261" t="s">
        <v>199</v>
      </c>
      <c r="H695" s="262">
        <v>21.712</v>
      </c>
      <c r="I695" s="263"/>
      <c r="J695" s="264">
        <f>ROUND(I695*H695,2)</f>
        <v>0</v>
      </c>
      <c r="K695" s="260" t="s">
        <v>137</v>
      </c>
      <c r="L695" s="265"/>
      <c r="M695" s="266" t="s">
        <v>19</v>
      </c>
      <c r="N695" s="267" t="s">
        <v>43</v>
      </c>
      <c r="O695" s="86"/>
      <c r="P695" s="215">
        <f>O695*H695</f>
        <v>0</v>
      </c>
      <c r="Q695" s="215">
        <v>0.0027599999999999999</v>
      </c>
      <c r="R695" s="215">
        <f>Q695*H695</f>
        <v>0.059925119999999998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425</v>
      </c>
      <c r="AT695" s="217" t="s">
        <v>166</v>
      </c>
      <c r="AU695" s="217" t="s">
        <v>82</v>
      </c>
      <c r="AY695" s="19" t="s">
        <v>130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80</v>
      </c>
      <c r="BK695" s="218">
        <f>ROUND(I695*H695,2)</f>
        <v>0</v>
      </c>
      <c r="BL695" s="19" t="s">
        <v>311</v>
      </c>
      <c r="BM695" s="217" t="s">
        <v>987</v>
      </c>
    </row>
    <row r="696" s="2" customFormat="1">
      <c r="A696" s="40"/>
      <c r="B696" s="41"/>
      <c r="C696" s="42"/>
      <c r="D696" s="219" t="s">
        <v>140</v>
      </c>
      <c r="E696" s="42"/>
      <c r="F696" s="220" t="s">
        <v>986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140</v>
      </c>
      <c r="AU696" s="19" t="s">
        <v>82</v>
      </c>
    </row>
    <row r="697" s="13" customFormat="1">
      <c r="A697" s="13"/>
      <c r="B697" s="226"/>
      <c r="C697" s="227"/>
      <c r="D697" s="219" t="s">
        <v>147</v>
      </c>
      <c r="E697" s="228" t="s">
        <v>19</v>
      </c>
      <c r="F697" s="229" t="s">
        <v>976</v>
      </c>
      <c r="G697" s="227"/>
      <c r="H697" s="230">
        <v>20.678000000000001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6" t="s">
        <v>147</v>
      </c>
      <c r="AU697" s="236" t="s">
        <v>82</v>
      </c>
      <c r="AV697" s="13" t="s">
        <v>82</v>
      </c>
      <c r="AW697" s="13" t="s">
        <v>33</v>
      </c>
      <c r="AX697" s="13" t="s">
        <v>72</v>
      </c>
      <c r="AY697" s="236" t="s">
        <v>130</v>
      </c>
    </row>
    <row r="698" s="13" customFormat="1">
      <c r="A698" s="13"/>
      <c r="B698" s="226"/>
      <c r="C698" s="227"/>
      <c r="D698" s="219" t="s">
        <v>147</v>
      </c>
      <c r="E698" s="228" t="s">
        <v>19</v>
      </c>
      <c r="F698" s="229" t="s">
        <v>988</v>
      </c>
      <c r="G698" s="227"/>
      <c r="H698" s="230">
        <v>21.712</v>
      </c>
      <c r="I698" s="231"/>
      <c r="J698" s="227"/>
      <c r="K698" s="227"/>
      <c r="L698" s="232"/>
      <c r="M698" s="233"/>
      <c r="N698" s="234"/>
      <c r="O698" s="234"/>
      <c r="P698" s="234"/>
      <c r="Q698" s="234"/>
      <c r="R698" s="234"/>
      <c r="S698" s="234"/>
      <c r="T698" s="23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6" t="s">
        <v>147</v>
      </c>
      <c r="AU698" s="236" t="s">
        <v>82</v>
      </c>
      <c r="AV698" s="13" t="s">
        <v>82</v>
      </c>
      <c r="AW698" s="13" t="s">
        <v>33</v>
      </c>
      <c r="AX698" s="13" t="s">
        <v>80</v>
      </c>
      <c r="AY698" s="236" t="s">
        <v>130</v>
      </c>
    </row>
    <row r="699" s="2" customFormat="1" ht="16.5" customHeight="1">
      <c r="A699" s="40"/>
      <c r="B699" s="41"/>
      <c r="C699" s="258" t="s">
        <v>989</v>
      </c>
      <c r="D699" s="258" t="s">
        <v>166</v>
      </c>
      <c r="E699" s="259" t="s">
        <v>602</v>
      </c>
      <c r="F699" s="260" t="s">
        <v>603</v>
      </c>
      <c r="G699" s="261" t="s">
        <v>199</v>
      </c>
      <c r="H699" s="262">
        <v>11.276999999999999</v>
      </c>
      <c r="I699" s="263"/>
      <c r="J699" s="264">
        <f>ROUND(I699*H699,2)</f>
        <v>0</v>
      </c>
      <c r="K699" s="260" t="s">
        <v>137</v>
      </c>
      <c r="L699" s="265"/>
      <c r="M699" s="266" t="s">
        <v>19</v>
      </c>
      <c r="N699" s="267" t="s">
        <v>43</v>
      </c>
      <c r="O699" s="86"/>
      <c r="P699" s="215">
        <f>O699*H699</f>
        <v>0</v>
      </c>
      <c r="Q699" s="215">
        <v>0.014999999999999999</v>
      </c>
      <c r="R699" s="215">
        <f>Q699*H699</f>
        <v>0.16915499999999997</v>
      </c>
      <c r="S699" s="215">
        <v>0</v>
      </c>
      <c r="T699" s="21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425</v>
      </c>
      <c r="AT699" s="217" t="s">
        <v>166</v>
      </c>
      <c r="AU699" s="217" t="s">
        <v>82</v>
      </c>
      <c r="AY699" s="19" t="s">
        <v>130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9" t="s">
        <v>80</v>
      </c>
      <c r="BK699" s="218">
        <f>ROUND(I699*H699,2)</f>
        <v>0</v>
      </c>
      <c r="BL699" s="19" t="s">
        <v>311</v>
      </c>
      <c r="BM699" s="217" t="s">
        <v>990</v>
      </c>
    </row>
    <row r="700" s="2" customFormat="1">
      <c r="A700" s="40"/>
      <c r="B700" s="41"/>
      <c r="C700" s="42"/>
      <c r="D700" s="219" t="s">
        <v>140</v>
      </c>
      <c r="E700" s="42"/>
      <c r="F700" s="220" t="s">
        <v>603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140</v>
      </c>
      <c r="AU700" s="19" t="s">
        <v>82</v>
      </c>
    </row>
    <row r="701" s="13" customFormat="1">
      <c r="A701" s="13"/>
      <c r="B701" s="226"/>
      <c r="C701" s="227"/>
      <c r="D701" s="219" t="s">
        <v>147</v>
      </c>
      <c r="E701" s="228" t="s">
        <v>19</v>
      </c>
      <c r="F701" s="229" t="s">
        <v>977</v>
      </c>
      <c r="G701" s="227"/>
      <c r="H701" s="230">
        <v>10.74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6" t="s">
        <v>147</v>
      </c>
      <c r="AU701" s="236" t="s">
        <v>82</v>
      </c>
      <c r="AV701" s="13" t="s">
        <v>82</v>
      </c>
      <c r="AW701" s="13" t="s">
        <v>33</v>
      </c>
      <c r="AX701" s="13" t="s">
        <v>72</v>
      </c>
      <c r="AY701" s="236" t="s">
        <v>130</v>
      </c>
    </row>
    <row r="702" s="13" customFormat="1">
      <c r="A702" s="13"/>
      <c r="B702" s="226"/>
      <c r="C702" s="227"/>
      <c r="D702" s="219" t="s">
        <v>147</v>
      </c>
      <c r="E702" s="228" t="s">
        <v>19</v>
      </c>
      <c r="F702" s="229" t="s">
        <v>991</v>
      </c>
      <c r="G702" s="227"/>
      <c r="H702" s="230">
        <v>11.276999999999999</v>
      </c>
      <c r="I702" s="231"/>
      <c r="J702" s="227"/>
      <c r="K702" s="227"/>
      <c r="L702" s="232"/>
      <c r="M702" s="233"/>
      <c r="N702" s="234"/>
      <c r="O702" s="234"/>
      <c r="P702" s="234"/>
      <c r="Q702" s="234"/>
      <c r="R702" s="234"/>
      <c r="S702" s="234"/>
      <c r="T702" s="23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6" t="s">
        <v>147</v>
      </c>
      <c r="AU702" s="236" t="s">
        <v>82</v>
      </c>
      <c r="AV702" s="13" t="s">
        <v>82</v>
      </c>
      <c r="AW702" s="13" t="s">
        <v>33</v>
      </c>
      <c r="AX702" s="13" t="s">
        <v>80</v>
      </c>
      <c r="AY702" s="236" t="s">
        <v>130</v>
      </c>
    </row>
    <row r="703" s="2" customFormat="1" ht="16.5" customHeight="1">
      <c r="A703" s="40"/>
      <c r="B703" s="41"/>
      <c r="C703" s="258" t="s">
        <v>992</v>
      </c>
      <c r="D703" s="258" t="s">
        <v>166</v>
      </c>
      <c r="E703" s="259" t="s">
        <v>993</v>
      </c>
      <c r="F703" s="260" t="s">
        <v>994</v>
      </c>
      <c r="G703" s="261" t="s">
        <v>199</v>
      </c>
      <c r="H703" s="262">
        <v>6.0140000000000002</v>
      </c>
      <c r="I703" s="263"/>
      <c r="J703" s="264">
        <f>ROUND(I703*H703,2)</f>
        <v>0</v>
      </c>
      <c r="K703" s="260" t="s">
        <v>137</v>
      </c>
      <c r="L703" s="265"/>
      <c r="M703" s="266" t="s">
        <v>19</v>
      </c>
      <c r="N703" s="267" t="s">
        <v>43</v>
      </c>
      <c r="O703" s="86"/>
      <c r="P703" s="215">
        <f>O703*H703</f>
        <v>0</v>
      </c>
      <c r="Q703" s="215">
        <v>0.01</v>
      </c>
      <c r="R703" s="215">
        <f>Q703*H703</f>
        <v>0.060140000000000006</v>
      </c>
      <c r="S703" s="215">
        <v>0</v>
      </c>
      <c r="T703" s="216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7" t="s">
        <v>425</v>
      </c>
      <c r="AT703" s="217" t="s">
        <v>166</v>
      </c>
      <c r="AU703" s="217" t="s">
        <v>82</v>
      </c>
      <c r="AY703" s="19" t="s">
        <v>130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9" t="s">
        <v>80</v>
      </c>
      <c r="BK703" s="218">
        <f>ROUND(I703*H703,2)</f>
        <v>0</v>
      </c>
      <c r="BL703" s="19" t="s">
        <v>311</v>
      </c>
      <c r="BM703" s="217" t="s">
        <v>995</v>
      </c>
    </row>
    <row r="704" s="2" customFormat="1">
      <c r="A704" s="40"/>
      <c r="B704" s="41"/>
      <c r="C704" s="42"/>
      <c r="D704" s="219" t="s">
        <v>140</v>
      </c>
      <c r="E704" s="42"/>
      <c r="F704" s="220" t="s">
        <v>994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140</v>
      </c>
      <c r="AU704" s="19" t="s">
        <v>82</v>
      </c>
    </row>
    <row r="705" s="13" customFormat="1">
      <c r="A705" s="13"/>
      <c r="B705" s="226"/>
      <c r="C705" s="227"/>
      <c r="D705" s="219" t="s">
        <v>147</v>
      </c>
      <c r="E705" s="228" t="s">
        <v>19</v>
      </c>
      <c r="F705" s="229" t="s">
        <v>978</v>
      </c>
      <c r="G705" s="227"/>
      <c r="H705" s="230">
        <v>5.7279999999999998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147</v>
      </c>
      <c r="AU705" s="236" t="s">
        <v>82</v>
      </c>
      <c r="AV705" s="13" t="s">
        <v>82</v>
      </c>
      <c r="AW705" s="13" t="s">
        <v>33</v>
      </c>
      <c r="AX705" s="13" t="s">
        <v>72</v>
      </c>
      <c r="AY705" s="236" t="s">
        <v>130</v>
      </c>
    </row>
    <row r="706" s="13" customFormat="1">
      <c r="A706" s="13"/>
      <c r="B706" s="226"/>
      <c r="C706" s="227"/>
      <c r="D706" s="219" t="s">
        <v>147</v>
      </c>
      <c r="E706" s="228" t="s">
        <v>19</v>
      </c>
      <c r="F706" s="229" t="s">
        <v>996</v>
      </c>
      <c r="G706" s="227"/>
      <c r="H706" s="230">
        <v>6.0140000000000002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6" t="s">
        <v>147</v>
      </c>
      <c r="AU706" s="236" t="s">
        <v>82</v>
      </c>
      <c r="AV706" s="13" t="s">
        <v>82</v>
      </c>
      <c r="AW706" s="13" t="s">
        <v>33</v>
      </c>
      <c r="AX706" s="13" t="s">
        <v>80</v>
      </c>
      <c r="AY706" s="236" t="s">
        <v>130</v>
      </c>
    </row>
    <row r="707" s="2" customFormat="1" ht="16.5" customHeight="1">
      <c r="A707" s="40"/>
      <c r="B707" s="41"/>
      <c r="C707" s="206" t="s">
        <v>997</v>
      </c>
      <c r="D707" s="206" t="s">
        <v>133</v>
      </c>
      <c r="E707" s="207" t="s">
        <v>998</v>
      </c>
      <c r="F707" s="208" t="s">
        <v>999</v>
      </c>
      <c r="G707" s="209" t="s">
        <v>199</v>
      </c>
      <c r="H707" s="210">
        <v>2.5739999999999998</v>
      </c>
      <c r="I707" s="211"/>
      <c r="J707" s="212">
        <f>ROUND(I707*H707,2)</f>
        <v>0</v>
      </c>
      <c r="K707" s="208" t="s">
        <v>137</v>
      </c>
      <c r="L707" s="46"/>
      <c r="M707" s="213" t="s">
        <v>19</v>
      </c>
      <c r="N707" s="214" t="s">
        <v>43</v>
      </c>
      <c r="O707" s="86"/>
      <c r="P707" s="215">
        <f>O707*H707</f>
        <v>0</v>
      </c>
      <c r="Q707" s="215">
        <v>0.0030000000000000001</v>
      </c>
      <c r="R707" s="215">
        <f>Q707*H707</f>
        <v>0.0077219999999999997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311</v>
      </c>
      <c r="AT707" s="217" t="s">
        <v>133</v>
      </c>
      <c r="AU707" s="217" t="s">
        <v>82</v>
      </c>
      <c r="AY707" s="19" t="s">
        <v>130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80</v>
      </c>
      <c r="BK707" s="218">
        <f>ROUND(I707*H707,2)</f>
        <v>0</v>
      </c>
      <c r="BL707" s="19" t="s">
        <v>311</v>
      </c>
      <c r="BM707" s="217" t="s">
        <v>1000</v>
      </c>
    </row>
    <row r="708" s="2" customFormat="1">
      <c r="A708" s="40"/>
      <c r="B708" s="41"/>
      <c r="C708" s="42"/>
      <c r="D708" s="219" t="s">
        <v>140</v>
      </c>
      <c r="E708" s="42"/>
      <c r="F708" s="220" t="s">
        <v>1001</v>
      </c>
      <c r="G708" s="42"/>
      <c r="H708" s="42"/>
      <c r="I708" s="221"/>
      <c r="J708" s="42"/>
      <c r="K708" s="42"/>
      <c r="L708" s="46"/>
      <c r="M708" s="222"/>
      <c r="N708" s="223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140</v>
      </c>
      <c r="AU708" s="19" t="s">
        <v>82</v>
      </c>
    </row>
    <row r="709" s="2" customFormat="1">
      <c r="A709" s="40"/>
      <c r="B709" s="41"/>
      <c r="C709" s="42"/>
      <c r="D709" s="224" t="s">
        <v>141</v>
      </c>
      <c r="E709" s="42"/>
      <c r="F709" s="225" t="s">
        <v>1002</v>
      </c>
      <c r="G709" s="42"/>
      <c r="H709" s="42"/>
      <c r="I709" s="221"/>
      <c r="J709" s="42"/>
      <c r="K709" s="42"/>
      <c r="L709" s="46"/>
      <c r="M709" s="222"/>
      <c r="N709" s="22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141</v>
      </c>
      <c r="AU709" s="19" t="s">
        <v>82</v>
      </c>
    </row>
    <row r="710" s="13" customFormat="1">
      <c r="A710" s="13"/>
      <c r="B710" s="226"/>
      <c r="C710" s="227"/>
      <c r="D710" s="219" t="s">
        <v>147</v>
      </c>
      <c r="E710" s="228" t="s">
        <v>19</v>
      </c>
      <c r="F710" s="229" t="s">
        <v>1003</v>
      </c>
      <c r="G710" s="227"/>
      <c r="H710" s="230">
        <v>2.5739999999999998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6" t="s">
        <v>147</v>
      </c>
      <c r="AU710" s="236" t="s">
        <v>82</v>
      </c>
      <c r="AV710" s="13" t="s">
        <v>82</v>
      </c>
      <c r="AW710" s="13" t="s">
        <v>33</v>
      </c>
      <c r="AX710" s="13" t="s">
        <v>80</v>
      </c>
      <c r="AY710" s="236" t="s">
        <v>130</v>
      </c>
    </row>
    <row r="711" s="2" customFormat="1" ht="16.5" customHeight="1">
      <c r="A711" s="40"/>
      <c r="B711" s="41"/>
      <c r="C711" s="258" t="s">
        <v>1004</v>
      </c>
      <c r="D711" s="258" t="s">
        <v>166</v>
      </c>
      <c r="E711" s="259" t="s">
        <v>1005</v>
      </c>
      <c r="F711" s="260" t="s">
        <v>1006</v>
      </c>
      <c r="G711" s="261" t="s">
        <v>199</v>
      </c>
      <c r="H711" s="262">
        <v>2.7029999999999998</v>
      </c>
      <c r="I711" s="263"/>
      <c r="J711" s="264">
        <f>ROUND(I711*H711,2)</f>
        <v>0</v>
      </c>
      <c r="K711" s="260" t="s">
        <v>137</v>
      </c>
      <c r="L711" s="265"/>
      <c r="M711" s="266" t="s">
        <v>19</v>
      </c>
      <c r="N711" s="267" t="s">
        <v>43</v>
      </c>
      <c r="O711" s="86"/>
      <c r="P711" s="215">
        <f>O711*H711</f>
        <v>0</v>
      </c>
      <c r="Q711" s="215">
        <v>0.00089999999999999998</v>
      </c>
      <c r="R711" s="215">
        <f>Q711*H711</f>
        <v>0.0024326999999999999</v>
      </c>
      <c r="S711" s="215">
        <v>0</v>
      </c>
      <c r="T711" s="216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17" t="s">
        <v>425</v>
      </c>
      <c r="AT711" s="217" t="s">
        <v>166</v>
      </c>
      <c r="AU711" s="217" t="s">
        <v>82</v>
      </c>
      <c r="AY711" s="19" t="s">
        <v>130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9" t="s">
        <v>80</v>
      </c>
      <c r="BK711" s="218">
        <f>ROUND(I711*H711,2)</f>
        <v>0</v>
      </c>
      <c r="BL711" s="19" t="s">
        <v>311</v>
      </c>
      <c r="BM711" s="217" t="s">
        <v>1007</v>
      </c>
    </row>
    <row r="712" s="2" customFormat="1">
      <c r="A712" s="40"/>
      <c r="B712" s="41"/>
      <c r="C712" s="42"/>
      <c r="D712" s="219" t="s">
        <v>140</v>
      </c>
      <c r="E712" s="42"/>
      <c r="F712" s="220" t="s">
        <v>1006</v>
      </c>
      <c r="G712" s="42"/>
      <c r="H712" s="42"/>
      <c r="I712" s="221"/>
      <c r="J712" s="42"/>
      <c r="K712" s="42"/>
      <c r="L712" s="46"/>
      <c r="M712" s="222"/>
      <c r="N712" s="223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140</v>
      </c>
      <c r="AU712" s="19" t="s">
        <v>82</v>
      </c>
    </row>
    <row r="713" s="13" customFormat="1">
      <c r="A713" s="13"/>
      <c r="B713" s="226"/>
      <c r="C713" s="227"/>
      <c r="D713" s="219" t="s">
        <v>147</v>
      </c>
      <c r="E713" s="228" t="s">
        <v>19</v>
      </c>
      <c r="F713" s="229" t="s">
        <v>1008</v>
      </c>
      <c r="G713" s="227"/>
      <c r="H713" s="230">
        <v>2.7029999999999998</v>
      </c>
      <c r="I713" s="231"/>
      <c r="J713" s="227"/>
      <c r="K713" s="227"/>
      <c r="L713" s="232"/>
      <c r="M713" s="233"/>
      <c r="N713" s="234"/>
      <c r="O713" s="234"/>
      <c r="P713" s="234"/>
      <c r="Q713" s="234"/>
      <c r="R713" s="234"/>
      <c r="S713" s="234"/>
      <c r="T713" s="23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6" t="s">
        <v>147</v>
      </c>
      <c r="AU713" s="236" t="s">
        <v>82</v>
      </c>
      <c r="AV713" s="13" t="s">
        <v>82</v>
      </c>
      <c r="AW713" s="13" t="s">
        <v>33</v>
      </c>
      <c r="AX713" s="13" t="s">
        <v>80</v>
      </c>
      <c r="AY713" s="236" t="s">
        <v>130</v>
      </c>
    </row>
    <row r="714" s="2" customFormat="1" ht="16.5" customHeight="1">
      <c r="A714" s="40"/>
      <c r="B714" s="41"/>
      <c r="C714" s="206" t="s">
        <v>1009</v>
      </c>
      <c r="D714" s="206" t="s">
        <v>133</v>
      </c>
      <c r="E714" s="207" t="s">
        <v>1010</v>
      </c>
      <c r="F714" s="208" t="s">
        <v>1011</v>
      </c>
      <c r="G714" s="209" t="s">
        <v>199</v>
      </c>
      <c r="H714" s="210">
        <v>101.544</v>
      </c>
      <c r="I714" s="211"/>
      <c r="J714" s="212">
        <f>ROUND(I714*H714,2)</f>
        <v>0</v>
      </c>
      <c r="K714" s="208" t="s">
        <v>137</v>
      </c>
      <c r="L714" s="46"/>
      <c r="M714" s="213" t="s">
        <v>19</v>
      </c>
      <c r="N714" s="214" t="s">
        <v>43</v>
      </c>
      <c r="O714" s="86"/>
      <c r="P714" s="215">
        <f>O714*H714</f>
        <v>0</v>
      </c>
      <c r="Q714" s="215">
        <v>0</v>
      </c>
      <c r="R714" s="215">
        <f>Q714*H714</f>
        <v>0</v>
      </c>
      <c r="S714" s="215">
        <v>0</v>
      </c>
      <c r="T714" s="216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7" t="s">
        <v>311</v>
      </c>
      <c r="AT714" s="217" t="s">
        <v>133</v>
      </c>
      <c r="AU714" s="217" t="s">
        <v>82</v>
      </c>
      <c r="AY714" s="19" t="s">
        <v>130</v>
      </c>
      <c r="BE714" s="218">
        <f>IF(N714="základní",J714,0)</f>
        <v>0</v>
      </c>
      <c r="BF714" s="218">
        <f>IF(N714="snížená",J714,0)</f>
        <v>0</v>
      </c>
      <c r="BG714" s="218">
        <f>IF(N714="zákl. přenesená",J714,0)</f>
        <v>0</v>
      </c>
      <c r="BH714" s="218">
        <f>IF(N714="sníž. přenesená",J714,0)</f>
        <v>0</v>
      </c>
      <c r="BI714" s="218">
        <f>IF(N714="nulová",J714,0)</f>
        <v>0</v>
      </c>
      <c r="BJ714" s="19" t="s">
        <v>80</v>
      </c>
      <c r="BK714" s="218">
        <f>ROUND(I714*H714,2)</f>
        <v>0</v>
      </c>
      <c r="BL714" s="19" t="s">
        <v>311</v>
      </c>
      <c r="BM714" s="217" t="s">
        <v>1012</v>
      </c>
    </row>
    <row r="715" s="2" customFormat="1">
      <c r="A715" s="40"/>
      <c r="B715" s="41"/>
      <c r="C715" s="42"/>
      <c r="D715" s="219" t="s">
        <v>140</v>
      </c>
      <c r="E715" s="42"/>
      <c r="F715" s="220" t="s">
        <v>1013</v>
      </c>
      <c r="G715" s="42"/>
      <c r="H715" s="42"/>
      <c r="I715" s="221"/>
      <c r="J715" s="42"/>
      <c r="K715" s="42"/>
      <c r="L715" s="46"/>
      <c r="M715" s="222"/>
      <c r="N715" s="223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140</v>
      </c>
      <c r="AU715" s="19" t="s">
        <v>82</v>
      </c>
    </row>
    <row r="716" s="2" customFormat="1">
      <c r="A716" s="40"/>
      <c r="B716" s="41"/>
      <c r="C716" s="42"/>
      <c r="D716" s="224" t="s">
        <v>141</v>
      </c>
      <c r="E716" s="42"/>
      <c r="F716" s="225" t="s">
        <v>1014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141</v>
      </c>
      <c r="AU716" s="19" t="s">
        <v>82</v>
      </c>
    </row>
    <row r="717" s="13" customFormat="1">
      <c r="A717" s="13"/>
      <c r="B717" s="226"/>
      <c r="C717" s="227"/>
      <c r="D717" s="219" t="s">
        <v>147</v>
      </c>
      <c r="E717" s="228" t="s">
        <v>19</v>
      </c>
      <c r="F717" s="229" t="s">
        <v>1015</v>
      </c>
      <c r="G717" s="227"/>
      <c r="H717" s="230">
        <v>8.75</v>
      </c>
      <c r="I717" s="231"/>
      <c r="J717" s="227"/>
      <c r="K717" s="227"/>
      <c r="L717" s="232"/>
      <c r="M717" s="233"/>
      <c r="N717" s="234"/>
      <c r="O717" s="234"/>
      <c r="P717" s="234"/>
      <c r="Q717" s="234"/>
      <c r="R717" s="234"/>
      <c r="S717" s="234"/>
      <c r="T717" s="23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6" t="s">
        <v>147</v>
      </c>
      <c r="AU717" s="236" t="s">
        <v>82</v>
      </c>
      <c r="AV717" s="13" t="s">
        <v>82</v>
      </c>
      <c r="AW717" s="13" t="s">
        <v>33</v>
      </c>
      <c r="AX717" s="13" t="s">
        <v>72</v>
      </c>
      <c r="AY717" s="236" t="s">
        <v>130</v>
      </c>
    </row>
    <row r="718" s="13" customFormat="1">
      <c r="A718" s="13"/>
      <c r="B718" s="226"/>
      <c r="C718" s="227"/>
      <c r="D718" s="219" t="s">
        <v>147</v>
      </c>
      <c r="E718" s="228" t="s">
        <v>19</v>
      </c>
      <c r="F718" s="229" t="s">
        <v>1016</v>
      </c>
      <c r="G718" s="227"/>
      <c r="H718" s="230">
        <v>92.793999999999997</v>
      </c>
      <c r="I718" s="231"/>
      <c r="J718" s="227"/>
      <c r="K718" s="227"/>
      <c r="L718" s="232"/>
      <c r="M718" s="233"/>
      <c r="N718" s="234"/>
      <c r="O718" s="234"/>
      <c r="P718" s="234"/>
      <c r="Q718" s="234"/>
      <c r="R718" s="234"/>
      <c r="S718" s="234"/>
      <c r="T718" s="23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6" t="s">
        <v>147</v>
      </c>
      <c r="AU718" s="236" t="s">
        <v>82</v>
      </c>
      <c r="AV718" s="13" t="s">
        <v>82</v>
      </c>
      <c r="AW718" s="13" t="s">
        <v>33</v>
      </c>
      <c r="AX718" s="13" t="s">
        <v>72</v>
      </c>
      <c r="AY718" s="236" t="s">
        <v>130</v>
      </c>
    </row>
    <row r="719" s="15" customFormat="1">
      <c r="A719" s="15"/>
      <c r="B719" s="247"/>
      <c r="C719" s="248"/>
      <c r="D719" s="219" t="s">
        <v>147</v>
      </c>
      <c r="E719" s="249" t="s">
        <v>19</v>
      </c>
      <c r="F719" s="250" t="s">
        <v>165</v>
      </c>
      <c r="G719" s="248"/>
      <c r="H719" s="251">
        <v>101.544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7" t="s">
        <v>147</v>
      </c>
      <c r="AU719" s="257" t="s">
        <v>82</v>
      </c>
      <c r="AV719" s="15" t="s">
        <v>157</v>
      </c>
      <c r="AW719" s="15" t="s">
        <v>4</v>
      </c>
      <c r="AX719" s="15" t="s">
        <v>80</v>
      </c>
      <c r="AY719" s="257" t="s">
        <v>130</v>
      </c>
    </row>
    <row r="720" s="2" customFormat="1" ht="16.5" customHeight="1">
      <c r="A720" s="40"/>
      <c r="B720" s="41"/>
      <c r="C720" s="258" t="s">
        <v>1017</v>
      </c>
      <c r="D720" s="258" t="s">
        <v>166</v>
      </c>
      <c r="E720" s="259" t="s">
        <v>1018</v>
      </c>
      <c r="F720" s="260" t="s">
        <v>1019</v>
      </c>
      <c r="G720" s="261" t="s">
        <v>199</v>
      </c>
      <c r="H720" s="262">
        <v>118.34999999999999</v>
      </c>
      <c r="I720" s="263"/>
      <c r="J720" s="264">
        <f>ROUND(I720*H720,2)</f>
        <v>0</v>
      </c>
      <c r="K720" s="260" t="s">
        <v>137</v>
      </c>
      <c r="L720" s="265"/>
      <c r="M720" s="266" t="s">
        <v>19</v>
      </c>
      <c r="N720" s="267" t="s">
        <v>43</v>
      </c>
      <c r="O720" s="86"/>
      <c r="P720" s="215">
        <f>O720*H720</f>
        <v>0</v>
      </c>
      <c r="Q720" s="215">
        <v>0.00017000000000000001</v>
      </c>
      <c r="R720" s="215">
        <f>Q720*H720</f>
        <v>0.020119500000000002</v>
      </c>
      <c r="S720" s="215">
        <v>0</v>
      </c>
      <c r="T720" s="216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7" t="s">
        <v>425</v>
      </c>
      <c r="AT720" s="217" t="s">
        <v>166</v>
      </c>
      <c r="AU720" s="217" t="s">
        <v>82</v>
      </c>
      <c r="AY720" s="19" t="s">
        <v>130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19" t="s">
        <v>80</v>
      </c>
      <c r="BK720" s="218">
        <f>ROUND(I720*H720,2)</f>
        <v>0</v>
      </c>
      <c r="BL720" s="19" t="s">
        <v>311</v>
      </c>
      <c r="BM720" s="217" t="s">
        <v>1020</v>
      </c>
    </row>
    <row r="721" s="2" customFormat="1">
      <c r="A721" s="40"/>
      <c r="B721" s="41"/>
      <c r="C721" s="42"/>
      <c r="D721" s="219" t="s">
        <v>140</v>
      </c>
      <c r="E721" s="42"/>
      <c r="F721" s="220" t="s">
        <v>1019</v>
      </c>
      <c r="G721" s="42"/>
      <c r="H721" s="42"/>
      <c r="I721" s="221"/>
      <c r="J721" s="42"/>
      <c r="K721" s="42"/>
      <c r="L721" s="46"/>
      <c r="M721" s="222"/>
      <c r="N721" s="223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140</v>
      </c>
      <c r="AU721" s="19" t="s">
        <v>82</v>
      </c>
    </row>
    <row r="722" s="13" customFormat="1">
      <c r="A722" s="13"/>
      <c r="B722" s="226"/>
      <c r="C722" s="227"/>
      <c r="D722" s="219" t="s">
        <v>147</v>
      </c>
      <c r="E722" s="228" t="s">
        <v>19</v>
      </c>
      <c r="F722" s="229" t="s">
        <v>1021</v>
      </c>
      <c r="G722" s="227"/>
      <c r="H722" s="230">
        <v>118.34999999999999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6" t="s">
        <v>147</v>
      </c>
      <c r="AU722" s="236" t="s">
        <v>82</v>
      </c>
      <c r="AV722" s="13" t="s">
        <v>82</v>
      </c>
      <c r="AW722" s="13" t="s">
        <v>33</v>
      </c>
      <c r="AX722" s="13" t="s">
        <v>80</v>
      </c>
      <c r="AY722" s="236" t="s">
        <v>130</v>
      </c>
    </row>
    <row r="723" s="2" customFormat="1" ht="16.5" customHeight="1">
      <c r="A723" s="40"/>
      <c r="B723" s="41"/>
      <c r="C723" s="206" t="s">
        <v>1022</v>
      </c>
      <c r="D723" s="206" t="s">
        <v>133</v>
      </c>
      <c r="E723" s="207" t="s">
        <v>1023</v>
      </c>
      <c r="F723" s="208" t="s">
        <v>1024</v>
      </c>
      <c r="G723" s="209" t="s">
        <v>827</v>
      </c>
      <c r="H723" s="271"/>
      <c r="I723" s="211"/>
      <c r="J723" s="212">
        <f>ROUND(I723*H723,2)</f>
        <v>0</v>
      </c>
      <c r="K723" s="208" t="s">
        <v>137</v>
      </c>
      <c r="L723" s="46"/>
      <c r="M723" s="213" t="s">
        <v>19</v>
      </c>
      <c r="N723" s="214" t="s">
        <v>43</v>
      </c>
      <c r="O723" s="86"/>
      <c r="P723" s="215">
        <f>O723*H723</f>
        <v>0</v>
      </c>
      <c r="Q723" s="215">
        <v>0</v>
      </c>
      <c r="R723" s="215">
        <f>Q723*H723</f>
        <v>0</v>
      </c>
      <c r="S723" s="215">
        <v>0</v>
      </c>
      <c r="T723" s="216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7" t="s">
        <v>311</v>
      </c>
      <c r="AT723" s="217" t="s">
        <v>133</v>
      </c>
      <c r="AU723" s="217" t="s">
        <v>82</v>
      </c>
      <c r="AY723" s="19" t="s">
        <v>130</v>
      </c>
      <c r="BE723" s="218">
        <f>IF(N723="základní",J723,0)</f>
        <v>0</v>
      </c>
      <c r="BF723" s="218">
        <f>IF(N723="snížená",J723,0)</f>
        <v>0</v>
      </c>
      <c r="BG723" s="218">
        <f>IF(N723="zákl. přenesená",J723,0)</f>
        <v>0</v>
      </c>
      <c r="BH723" s="218">
        <f>IF(N723="sníž. přenesená",J723,0)</f>
        <v>0</v>
      </c>
      <c r="BI723" s="218">
        <f>IF(N723="nulová",J723,0)</f>
        <v>0</v>
      </c>
      <c r="BJ723" s="19" t="s">
        <v>80</v>
      </c>
      <c r="BK723" s="218">
        <f>ROUND(I723*H723,2)</f>
        <v>0</v>
      </c>
      <c r="BL723" s="19" t="s">
        <v>311</v>
      </c>
      <c r="BM723" s="217" t="s">
        <v>1025</v>
      </c>
    </row>
    <row r="724" s="2" customFormat="1">
      <c r="A724" s="40"/>
      <c r="B724" s="41"/>
      <c r="C724" s="42"/>
      <c r="D724" s="219" t="s">
        <v>140</v>
      </c>
      <c r="E724" s="42"/>
      <c r="F724" s="220" t="s">
        <v>1026</v>
      </c>
      <c r="G724" s="42"/>
      <c r="H724" s="42"/>
      <c r="I724" s="221"/>
      <c r="J724" s="42"/>
      <c r="K724" s="42"/>
      <c r="L724" s="46"/>
      <c r="M724" s="222"/>
      <c r="N724" s="223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140</v>
      </c>
      <c r="AU724" s="19" t="s">
        <v>82</v>
      </c>
    </row>
    <row r="725" s="2" customFormat="1">
      <c r="A725" s="40"/>
      <c r="B725" s="41"/>
      <c r="C725" s="42"/>
      <c r="D725" s="224" t="s">
        <v>141</v>
      </c>
      <c r="E725" s="42"/>
      <c r="F725" s="225" t="s">
        <v>1027</v>
      </c>
      <c r="G725" s="42"/>
      <c r="H725" s="42"/>
      <c r="I725" s="221"/>
      <c r="J725" s="42"/>
      <c r="K725" s="42"/>
      <c r="L725" s="46"/>
      <c r="M725" s="222"/>
      <c r="N725" s="223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141</v>
      </c>
      <c r="AU725" s="19" t="s">
        <v>82</v>
      </c>
    </row>
    <row r="726" s="12" customFormat="1" ht="22.8" customHeight="1">
      <c r="A726" s="12"/>
      <c r="B726" s="190"/>
      <c r="C726" s="191"/>
      <c r="D726" s="192" t="s">
        <v>71</v>
      </c>
      <c r="E726" s="204" t="s">
        <v>1028</v>
      </c>
      <c r="F726" s="204" t="s">
        <v>1029</v>
      </c>
      <c r="G726" s="191"/>
      <c r="H726" s="191"/>
      <c r="I726" s="194"/>
      <c r="J726" s="205">
        <f>BK726</f>
        <v>0</v>
      </c>
      <c r="K726" s="191"/>
      <c r="L726" s="196"/>
      <c r="M726" s="197"/>
      <c r="N726" s="198"/>
      <c r="O726" s="198"/>
      <c r="P726" s="199">
        <f>SUM(P727:P750)</f>
        <v>0</v>
      </c>
      <c r="Q726" s="198"/>
      <c r="R726" s="199">
        <f>SUM(R727:R750)</f>
        <v>0.54442168120000001</v>
      </c>
      <c r="S726" s="198"/>
      <c r="T726" s="200">
        <f>SUM(T727:T750)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01" t="s">
        <v>82</v>
      </c>
      <c r="AT726" s="202" t="s">
        <v>71</v>
      </c>
      <c r="AU726" s="202" t="s">
        <v>80</v>
      </c>
      <c r="AY726" s="201" t="s">
        <v>130</v>
      </c>
      <c r="BK726" s="203">
        <f>SUM(BK727:BK750)</f>
        <v>0</v>
      </c>
    </row>
    <row r="727" s="2" customFormat="1" ht="16.5" customHeight="1">
      <c r="A727" s="40"/>
      <c r="B727" s="41"/>
      <c r="C727" s="206" t="s">
        <v>1030</v>
      </c>
      <c r="D727" s="206" t="s">
        <v>133</v>
      </c>
      <c r="E727" s="207" t="s">
        <v>1031</v>
      </c>
      <c r="F727" s="208" t="s">
        <v>1032</v>
      </c>
      <c r="G727" s="209" t="s">
        <v>302</v>
      </c>
      <c r="H727" s="210">
        <v>34.399999999999999</v>
      </c>
      <c r="I727" s="211"/>
      <c r="J727" s="212">
        <f>ROUND(I727*H727,2)</f>
        <v>0</v>
      </c>
      <c r="K727" s="208" t="s">
        <v>137</v>
      </c>
      <c r="L727" s="46"/>
      <c r="M727" s="213" t="s">
        <v>19</v>
      </c>
      <c r="N727" s="214" t="s">
        <v>43</v>
      </c>
      <c r="O727" s="86"/>
      <c r="P727" s="215">
        <f>O727*H727</f>
        <v>0</v>
      </c>
      <c r="Q727" s="215">
        <v>0</v>
      </c>
      <c r="R727" s="215">
        <f>Q727*H727</f>
        <v>0</v>
      </c>
      <c r="S727" s="215">
        <v>0</v>
      </c>
      <c r="T727" s="216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7" t="s">
        <v>311</v>
      </c>
      <c r="AT727" s="217" t="s">
        <v>133</v>
      </c>
      <c r="AU727" s="217" t="s">
        <v>82</v>
      </c>
      <c r="AY727" s="19" t="s">
        <v>130</v>
      </c>
      <c r="BE727" s="218">
        <f>IF(N727="základní",J727,0)</f>
        <v>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9" t="s">
        <v>80</v>
      </c>
      <c r="BK727" s="218">
        <f>ROUND(I727*H727,2)</f>
        <v>0</v>
      </c>
      <c r="BL727" s="19" t="s">
        <v>311</v>
      </c>
      <c r="BM727" s="217" t="s">
        <v>1033</v>
      </c>
    </row>
    <row r="728" s="2" customFormat="1">
      <c r="A728" s="40"/>
      <c r="B728" s="41"/>
      <c r="C728" s="42"/>
      <c r="D728" s="219" t="s">
        <v>140</v>
      </c>
      <c r="E728" s="42"/>
      <c r="F728" s="220" t="s">
        <v>1034</v>
      </c>
      <c r="G728" s="42"/>
      <c r="H728" s="42"/>
      <c r="I728" s="221"/>
      <c r="J728" s="42"/>
      <c r="K728" s="42"/>
      <c r="L728" s="46"/>
      <c r="M728" s="222"/>
      <c r="N728" s="223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140</v>
      </c>
      <c r="AU728" s="19" t="s">
        <v>82</v>
      </c>
    </row>
    <row r="729" s="2" customFormat="1">
      <c r="A729" s="40"/>
      <c r="B729" s="41"/>
      <c r="C729" s="42"/>
      <c r="D729" s="224" t="s">
        <v>141</v>
      </c>
      <c r="E729" s="42"/>
      <c r="F729" s="225" t="s">
        <v>1035</v>
      </c>
      <c r="G729" s="42"/>
      <c r="H729" s="42"/>
      <c r="I729" s="221"/>
      <c r="J729" s="42"/>
      <c r="K729" s="42"/>
      <c r="L729" s="46"/>
      <c r="M729" s="222"/>
      <c r="N729" s="223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141</v>
      </c>
      <c r="AU729" s="19" t="s">
        <v>82</v>
      </c>
    </row>
    <row r="730" s="2" customFormat="1" ht="16.5" customHeight="1">
      <c r="A730" s="40"/>
      <c r="B730" s="41"/>
      <c r="C730" s="258" t="s">
        <v>1036</v>
      </c>
      <c r="D730" s="258" t="s">
        <v>166</v>
      </c>
      <c r="E730" s="259" t="s">
        <v>1037</v>
      </c>
      <c r="F730" s="260" t="s">
        <v>1038</v>
      </c>
      <c r="G730" s="261" t="s">
        <v>302</v>
      </c>
      <c r="H730" s="262">
        <v>34.399999999999999</v>
      </c>
      <c r="I730" s="263"/>
      <c r="J730" s="264">
        <f>ROUND(I730*H730,2)</f>
        <v>0</v>
      </c>
      <c r="K730" s="260" t="s">
        <v>137</v>
      </c>
      <c r="L730" s="265"/>
      <c r="M730" s="266" t="s">
        <v>19</v>
      </c>
      <c r="N730" s="267" t="s">
        <v>43</v>
      </c>
      <c r="O730" s="86"/>
      <c r="P730" s="215">
        <f>O730*H730</f>
        <v>0</v>
      </c>
      <c r="Q730" s="215">
        <v>0.0040299999999999997</v>
      </c>
      <c r="R730" s="215">
        <f>Q730*H730</f>
        <v>0.13863199999999998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425</v>
      </c>
      <c r="AT730" s="217" t="s">
        <v>166</v>
      </c>
      <c r="AU730" s="217" t="s">
        <v>82</v>
      </c>
      <c r="AY730" s="19" t="s">
        <v>130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80</v>
      </c>
      <c r="BK730" s="218">
        <f>ROUND(I730*H730,2)</f>
        <v>0</v>
      </c>
      <c r="BL730" s="19" t="s">
        <v>311</v>
      </c>
      <c r="BM730" s="217" t="s">
        <v>1039</v>
      </c>
    </row>
    <row r="731" s="2" customFormat="1">
      <c r="A731" s="40"/>
      <c r="B731" s="41"/>
      <c r="C731" s="42"/>
      <c r="D731" s="219" t="s">
        <v>140</v>
      </c>
      <c r="E731" s="42"/>
      <c r="F731" s="220" t="s">
        <v>1038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140</v>
      </c>
      <c r="AU731" s="19" t="s">
        <v>82</v>
      </c>
    </row>
    <row r="732" s="2" customFormat="1" ht="21.75" customHeight="1">
      <c r="A732" s="40"/>
      <c r="B732" s="41"/>
      <c r="C732" s="206" t="s">
        <v>1040</v>
      </c>
      <c r="D732" s="206" t="s">
        <v>133</v>
      </c>
      <c r="E732" s="207" t="s">
        <v>1041</v>
      </c>
      <c r="F732" s="208" t="s">
        <v>1042</v>
      </c>
      <c r="G732" s="209" t="s">
        <v>199</v>
      </c>
      <c r="H732" s="210">
        <v>54.079999999999998</v>
      </c>
      <c r="I732" s="211"/>
      <c r="J732" s="212">
        <f>ROUND(I732*H732,2)</f>
        <v>0</v>
      </c>
      <c r="K732" s="208" t="s">
        <v>137</v>
      </c>
      <c r="L732" s="46"/>
      <c r="M732" s="213" t="s">
        <v>19</v>
      </c>
      <c r="N732" s="214" t="s">
        <v>43</v>
      </c>
      <c r="O732" s="86"/>
      <c r="P732" s="215">
        <f>O732*H732</f>
        <v>0</v>
      </c>
      <c r="Q732" s="215">
        <v>0.0053713600000000004</v>
      </c>
      <c r="R732" s="215">
        <f>Q732*H732</f>
        <v>0.29048314880000004</v>
      </c>
      <c r="S732" s="215">
        <v>0</v>
      </c>
      <c r="T732" s="21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7" t="s">
        <v>311</v>
      </c>
      <c r="AT732" s="217" t="s">
        <v>133</v>
      </c>
      <c r="AU732" s="217" t="s">
        <v>82</v>
      </c>
      <c r="AY732" s="19" t="s">
        <v>130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9" t="s">
        <v>80</v>
      </c>
      <c r="BK732" s="218">
        <f>ROUND(I732*H732,2)</f>
        <v>0</v>
      </c>
      <c r="BL732" s="19" t="s">
        <v>311</v>
      </c>
      <c r="BM732" s="217" t="s">
        <v>1043</v>
      </c>
    </row>
    <row r="733" s="2" customFormat="1">
      <c r="A733" s="40"/>
      <c r="B733" s="41"/>
      <c r="C733" s="42"/>
      <c r="D733" s="219" t="s">
        <v>140</v>
      </c>
      <c r="E733" s="42"/>
      <c r="F733" s="220" t="s">
        <v>1044</v>
      </c>
      <c r="G733" s="42"/>
      <c r="H733" s="42"/>
      <c r="I733" s="221"/>
      <c r="J733" s="42"/>
      <c r="K733" s="42"/>
      <c r="L733" s="46"/>
      <c r="M733" s="222"/>
      <c r="N733" s="22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140</v>
      </c>
      <c r="AU733" s="19" t="s">
        <v>82</v>
      </c>
    </row>
    <row r="734" s="2" customFormat="1">
      <c r="A734" s="40"/>
      <c r="B734" s="41"/>
      <c r="C734" s="42"/>
      <c r="D734" s="224" t="s">
        <v>141</v>
      </c>
      <c r="E734" s="42"/>
      <c r="F734" s="225" t="s">
        <v>1045</v>
      </c>
      <c r="G734" s="42"/>
      <c r="H734" s="42"/>
      <c r="I734" s="221"/>
      <c r="J734" s="42"/>
      <c r="K734" s="42"/>
      <c r="L734" s="46"/>
      <c r="M734" s="222"/>
      <c r="N734" s="223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141</v>
      </c>
      <c r="AU734" s="19" t="s">
        <v>82</v>
      </c>
    </row>
    <row r="735" s="13" customFormat="1">
      <c r="A735" s="13"/>
      <c r="B735" s="226"/>
      <c r="C735" s="227"/>
      <c r="D735" s="219" t="s">
        <v>147</v>
      </c>
      <c r="E735" s="228" t="s">
        <v>19</v>
      </c>
      <c r="F735" s="229" t="s">
        <v>1046</v>
      </c>
      <c r="G735" s="227"/>
      <c r="H735" s="230">
        <v>42.18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6" t="s">
        <v>147</v>
      </c>
      <c r="AU735" s="236" t="s">
        <v>82</v>
      </c>
      <c r="AV735" s="13" t="s">
        <v>82</v>
      </c>
      <c r="AW735" s="13" t="s">
        <v>33</v>
      </c>
      <c r="AX735" s="13" t="s">
        <v>72</v>
      </c>
      <c r="AY735" s="236" t="s">
        <v>130</v>
      </c>
    </row>
    <row r="736" s="13" customFormat="1">
      <c r="A736" s="13"/>
      <c r="B736" s="226"/>
      <c r="C736" s="227"/>
      <c r="D736" s="219" t="s">
        <v>147</v>
      </c>
      <c r="E736" s="228" t="s">
        <v>19</v>
      </c>
      <c r="F736" s="229" t="s">
        <v>1047</v>
      </c>
      <c r="G736" s="227"/>
      <c r="H736" s="230">
        <v>11.9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6" t="s">
        <v>147</v>
      </c>
      <c r="AU736" s="236" t="s">
        <v>82</v>
      </c>
      <c r="AV736" s="13" t="s">
        <v>82</v>
      </c>
      <c r="AW736" s="13" t="s">
        <v>33</v>
      </c>
      <c r="AX736" s="13" t="s">
        <v>72</v>
      </c>
      <c r="AY736" s="236" t="s">
        <v>130</v>
      </c>
    </row>
    <row r="737" s="15" customFormat="1">
      <c r="A737" s="15"/>
      <c r="B737" s="247"/>
      <c r="C737" s="248"/>
      <c r="D737" s="219" t="s">
        <v>147</v>
      </c>
      <c r="E737" s="249" t="s">
        <v>19</v>
      </c>
      <c r="F737" s="250" t="s">
        <v>165</v>
      </c>
      <c r="G737" s="248"/>
      <c r="H737" s="251">
        <v>54.079999999999998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7" t="s">
        <v>147</v>
      </c>
      <c r="AU737" s="257" t="s">
        <v>82</v>
      </c>
      <c r="AV737" s="15" t="s">
        <v>157</v>
      </c>
      <c r="AW737" s="15" t="s">
        <v>4</v>
      </c>
      <c r="AX737" s="15" t="s">
        <v>80</v>
      </c>
      <c r="AY737" s="257" t="s">
        <v>130</v>
      </c>
    </row>
    <row r="738" s="2" customFormat="1" ht="16.5" customHeight="1">
      <c r="A738" s="40"/>
      <c r="B738" s="41"/>
      <c r="C738" s="206" t="s">
        <v>1048</v>
      </c>
      <c r="D738" s="206" t="s">
        <v>133</v>
      </c>
      <c r="E738" s="207" t="s">
        <v>1049</v>
      </c>
      <c r="F738" s="208" t="s">
        <v>1050</v>
      </c>
      <c r="G738" s="209" t="s">
        <v>302</v>
      </c>
      <c r="H738" s="210">
        <v>18.399999999999999</v>
      </c>
      <c r="I738" s="211"/>
      <c r="J738" s="212">
        <f>ROUND(I738*H738,2)</f>
        <v>0</v>
      </c>
      <c r="K738" s="208" t="s">
        <v>137</v>
      </c>
      <c r="L738" s="46"/>
      <c r="M738" s="213" t="s">
        <v>19</v>
      </c>
      <c r="N738" s="214" t="s">
        <v>43</v>
      </c>
      <c r="O738" s="86"/>
      <c r="P738" s="215">
        <f>O738*H738</f>
        <v>0</v>
      </c>
      <c r="Q738" s="215">
        <v>0.0026403360000000001</v>
      </c>
      <c r="R738" s="215">
        <f>Q738*H738</f>
        <v>0.0485821824</v>
      </c>
      <c r="S738" s="215">
        <v>0</v>
      </c>
      <c r="T738" s="216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7" t="s">
        <v>311</v>
      </c>
      <c r="AT738" s="217" t="s">
        <v>133</v>
      </c>
      <c r="AU738" s="217" t="s">
        <v>82</v>
      </c>
      <c r="AY738" s="19" t="s">
        <v>130</v>
      </c>
      <c r="BE738" s="218">
        <f>IF(N738="základní",J738,0)</f>
        <v>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9" t="s">
        <v>80</v>
      </c>
      <c r="BK738" s="218">
        <f>ROUND(I738*H738,2)</f>
        <v>0</v>
      </c>
      <c r="BL738" s="19" t="s">
        <v>311</v>
      </c>
      <c r="BM738" s="217" t="s">
        <v>1051</v>
      </c>
    </row>
    <row r="739" s="2" customFormat="1">
      <c r="A739" s="40"/>
      <c r="B739" s="41"/>
      <c r="C739" s="42"/>
      <c r="D739" s="219" t="s">
        <v>140</v>
      </c>
      <c r="E739" s="42"/>
      <c r="F739" s="220" t="s">
        <v>1052</v>
      </c>
      <c r="G739" s="42"/>
      <c r="H739" s="42"/>
      <c r="I739" s="221"/>
      <c r="J739" s="42"/>
      <c r="K739" s="42"/>
      <c r="L739" s="46"/>
      <c r="M739" s="222"/>
      <c r="N739" s="223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140</v>
      </c>
      <c r="AU739" s="19" t="s">
        <v>82</v>
      </c>
    </row>
    <row r="740" s="2" customFormat="1">
      <c r="A740" s="40"/>
      <c r="B740" s="41"/>
      <c r="C740" s="42"/>
      <c r="D740" s="224" t="s">
        <v>141</v>
      </c>
      <c r="E740" s="42"/>
      <c r="F740" s="225" t="s">
        <v>1053</v>
      </c>
      <c r="G740" s="42"/>
      <c r="H740" s="42"/>
      <c r="I740" s="221"/>
      <c r="J740" s="42"/>
      <c r="K740" s="42"/>
      <c r="L740" s="46"/>
      <c r="M740" s="222"/>
      <c r="N740" s="223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141</v>
      </c>
      <c r="AU740" s="19" t="s">
        <v>82</v>
      </c>
    </row>
    <row r="741" s="13" customFormat="1">
      <c r="A741" s="13"/>
      <c r="B741" s="226"/>
      <c r="C741" s="227"/>
      <c r="D741" s="219" t="s">
        <v>147</v>
      </c>
      <c r="E741" s="228" t="s">
        <v>19</v>
      </c>
      <c r="F741" s="229" t="s">
        <v>1054</v>
      </c>
      <c r="G741" s="227"/>
      <c r="H741" s="230">
        <v>18.399999999999999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6" t="s">
        <v>147</v>
      </c>
      <c r="AU741" s="236" t="s">
        <v>82</v>
      </c>
      <c r="AV741" s="13" t="s">
        <v>82</v>
      </c>
      <c r="AW741" s="13" t="s">
        <v>33</v>
      </c>
      <c r="AX741" s="13" t="s">
        <v>80</v>
      </c>
      <c r="AY741" s="236" t="s">
        <v>130</v>
      </c>
    </row>
    <row r="742" s="2" customFormat="1" ht="16.5" customHeight="1">
      <c r="A742" s="40"/>
      <c r="B742" s="41"/>
      <c r="C742" s="206" t="s">
        <v>1055</v>
      </c>
      <c r="D742" s="206" t="s">
        <v>133</v>
      </c>
      <c r="E742" s="207" t="s">
        <v>1056</v>
      </c>
      <c r="F742" s="208" t="s">
        <v>1057</v>
      </c>
      <c r="G742" s="209" t="s">
        <v>302</v>
      </c>
      <c r="H742" s="210">
        <v>23.100000000000001</v>
      </c>
      <c r="I742" s="211"/>
      <c r="J742" s="212">
        <f>ROUND(I742*H742,2)</f>
        <v>0</v>
      </c>
      <c r="K742" s="208" t="s">
        <v>137</v>
      </c>
      <c r="L742" s="46"/>
      <c r="M742" s="213" t="s">
        <v>19</v>
      </c>
      <c r="N742" s="214" t="s">
        <v>43</v>
      </c>
      <c r="O742" s="86"/>
      <c r="P742" s="215">
        <f>O742*H742</f>
        <v>0</v>
      </c>
      <c r="Q742" s="215">
        <v>0.0028885</v>
      </c>
      <c r="R742" s="215">
        <f>Q742*H742</f>
        <v>0.066724350000000002</v>
      </c>
      <c r="S742" s="215">
        <v>0</v>
      </c>
      <c r="T742" s="216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17" t="s">
        <v>311</v>
      </c>
      <c r="AT742" s="217" t="s">
        <v>133</v>
      </c>
      <c r="AU742" s="217" t="s">
        <v>82</v>
      </c>
      <c r="AY742" s="19" t="s">
        <v>130</v>
      </c>
      <c r="BE742" s="218">
        <f>IF(N742="základní",J742,0)</f>
        <v>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9" t="s">
        <v>80</v>
      </c>
      <c r="BK742" s="218">
        <f>ROUND(I742*H742,2)</f>
        <v>0</v>
      </c>
      <c r="BL742" s="19" t="s">
        <v>311</v>
      </c>
      <c r="BM742" s="217" t="s">
        <v>1058</v>
      </c>
    </row>
    <row r="743" s="2" customFormat="1">
      <c r="A743" s="40"/>
      <c r="B743" s="41"/>
      <c r="C743" s="42"/>
      <c r="D743" s="219" t="s">
        <v>140</v>
      </c>
      <c r="E743" s="42"/>
      <c r="F743" s="220" t="s">
        <v>1059</v>
      </c>
      <c r="G743" s="42"/>
      <c r="H743" s="42"/>
      <c r="I743" s="221"/>
      <c r="J743" s="42"/>
      <c r="K743" s="42"/>
      <c r="L743" s="46"/>
      <c r="M743" s="222"/>
      <c r="N743" s="223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140</v>
      </c>
      <c r="AU743" s="19" t="s">
        <v>82</v>
      </c>
    </row>
    <row r="744" s="2" customFormat="1">
      <c r="A744" s="40"/>
      <c r="B744" s="41"/>
      <c r="C744" s="42"/>
      <c r="D744" s="224" t="s">
        <v>141</v>
      </c>
      <c r="E744" s="42"/>
      <c r="F744" s="225" t="s">
        <v>1060</v>
      </c>
      <c r="G744" s="42"/>
      <c r="H744" s="42"/>
      <c r="I744" s="221"/>
      <c r="J744" s="42"/>
      <c r="K744" s="42"/>
      <c r="L744" s="46"/>
      <c r="M744" s="222"/>
      <c r="N744" s="223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141</v>
      </c>
      <c r="AU744" s="19" t="s">
        <v>82</v>
      </c>
    </row>
    <row r="745" s="13" customFormat="1">
      <c r="A745" s="13"/>
      <c r="B745" s="226"/>
      <c r="C745" s="227"/>
      <c r="D745" s="219" t="s">
        <v>147</v>
      </c>
      <c r="E745" s="228" t="s">
        <v>19</v>
      </c>
      <c r="F745" s="229" t="s">
        <v>1061</v>
      </c>
      <c r="G745" s="227"/>
      <c r="H745" s="230">
        <v>19.199999999999999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6" t="s">
        <v>147</v>
      </c>
      <c r="AU745" s="236" t="s">
        <v>82</v>
      </c>
      <c r="AV745" s="13" t="s">
        <v>82</v>
      </c>
      <c r="AW745" s="13" t="s">
        <v>33</v>
      </c>
      <c r="AX745" s="13" t="s">
        <v>72</v>
      </c>
      <c r="AY745" s="236" t="s">
        <v>130</v>
      </c>
    </row>
    <row r="746" s="13" customFormat="1">
      <c r="A746" s="13"/>
      <c r="B746" s="226"/>
      <c r="C746" s="227"/>
      <c r="D746" s="219" t="s">
        <v>147</v>
      </c>
      <c r="E746" s="228" t="s">
        <v>19</v>
      </c>
      <c r="F746" s="229" t="s">
        <v>1062</v>
      </c>
      <c r="G746" s="227"/>
      <c r="H746" s="230">
        <v>3.8999999999999999</v>
      </c>
      <c r="I746" s="231"/>
      <c r="J746" s="227"/>
      <c r="K746" s="227"/>
      <c r="L746" s="232"/>
      <c r="M746" s="233"/>
      <c r="N746" s="234"/>
      <c r="O746" s="234"/>
      <c r="P746" s="234"/>
      <c r="Q746" s="234"/>
      <c r="R746" s="234"/>
      <c r="S746" s="234"/>
      <c r="T746" s="23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6" t="s">
        <v>147</v>
      </c>
      <c r="AU746" s="236" t="s">
        <v>82</v>
      </c>
      <c r="AV746" s="13" t="s">
        <v>82</v>
      </c>
      <c r="AW746" s="13" t="s">
        <v>33</v>
      </c>
      <c r="AX746" s="13" t="s">
        <v>72</v>
      </c>
      <c r="AY746" s="236" t="s">
        <v>130</v>
      </c>
    </row>
    <row r="747" s="15" customFormat="1">
      <c r="A747" s="15"/>
      <c r="B747" s="247"/>
      <c r="C747" s="248"/>
      <c r="D747" s="219" t="s">
        <v>147</v>
      </c>
      <c r="E747" s="249" t="s">
        <v>19</v>
      </c>
      <c r="F747" s="250" t="s">
        <v>165</v>
      </c>
      <c r="G747" s="248"/>
      <c r="H747" s="251">
        <v>23.100000000000001</v>
      </c>
      <c r="I747" s="252"/>
      <c r="J747" s="248"/>
      <c r="K747" s="248"/>
      <c r="L747" s="253"/>
      <c r="M747" s="254"/>
      <c r="N747" s="255"/>
      <c r="O747" s="255"/>
      <c r="P747" s="255"/>
      <c r="Q747" s="255"/>
      <c r="R747" s="255"/>
      <c r="S747" s="255"/>
      <c r="T747" s="256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7" t="s">
        <v>147</v>
      </c>
      <c r="AU747" s="257" t="s">
        <v>82</v>
      </c>
      <c r="AV747" s="15" t="s">
        <v>157</v>
      </c>
      <c r="AW747" s="15" t="s">
        <v>4</v>
      </c>
      <c r="AX747" s="15" t="s">
        <v>80</v>
      </c>
      <c r="AY747" s="257" t="s">
        <v>130</v>
      </c>
    </row>
    <row r="748" s="2" customFormat="1" ht="16.5" customHeight="1">
      <c r="A748" s="40"/>
      <c r="B748" s="41"/>
      <c r="C748" s="206" t="s">
        <v>1063</v>
      </c>
      <c r="D748" s="206" t="s">
        <v>133</v>
      </c>
      <c r="E748" s="207" t="s">
        <v>1064</v>
      </c>
      <c r="F748" s="208" t="s">
        <v>1065</v>
      </c>
      <c r="G748" s="209" t="s">
        <v>827</v>
      </c>
      <c r="H748" s="271"/>
      <c r="I748" s="211"/>
      <c r="J748" s="212">
        <f>ROUND(I748*H748,2)</f>
        <v>0</v>
      </c>
      <c r="K748" s="208" t="s">
        <v>137</v>
      </c>
      <c r="L748" s="46"/>
      <c r="M748" s="213" t="s">
        <v>19</v>
      </c>
      <c r="N748" s="214" t="s">
        <v>43</v>
      </c>
      <c r="O748" s="86"/>
      <c r="P748" s="215">
        <f>O748*H748</f>
        <v>0</v>
      </c>
      <c r="Q748" s="215">
        <v>0</v>
      </c>
      <c r="R748" s="215">
        <f>Q748*H748</f>
        <v>0</v>
      </c>
      <c r="S748" s="215">
        <v>0</v>
      </c>
      <c r="T748" s="21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311</v>
      </c>
      <c r="AT748" s="217" t="s">
        <v>133</v>
      </c>
      <c r="AU748" s="217" t="s">
        <v>82</v>
      </c>
      <c r="AY748" s="19" t="s">
        <v>130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80</v>
      </c>
      <c r="BK748" s="218">
        <f>ROUND(I748*H748,2)</f>
        <v>0</v>
      </c>
      <c r="BL748" s="19" t="s">
        <v>311</v>
      </c>
      <c r="BM748" s="217" t="s">
        <v>1066</v>
      </c>
    </row>
    <row r="749" s="2" customFormat="1">
      <c r="A749" s="40"/>
      <c r="B749" s="41"/>
      <c r="C749" s="42"/>
      <c r="D749" s="219" t="s">
        <v>140</v>
      </c>
      <c r="E749" s="42"/>
      <c r="F749" s="220" t="s">
        <v>1067</v>
      </c>
      <c r="G749" s="42"/>
      <c r="H749" s="42"/>
      <c r="I749" s="221"/>
      <c r="J749" s="42"/>
      <c r="K749" s="42"/>
      <c r="L749" s="46"/>
      <c r="M749" s="222"/>
      <c r="N749" s="22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140</v>
      </c>
      <c r="AU749" s="19" t="s">
        <v>82</v>
      </c>
    </row>
    <row r="750" s="2" customFormat="1">
      <c r="A750" s="40"/>
      <c r="B750" s="41"/>
      <c r="C750" s="42"/>
      <c r="D750" s="224" t="s">
        <v>141</v>
      </c>
      <c r="E750" s="42"/>
      <c r="F750" s="225" t="s">
        <v>1068</v>
      </c>
      <c r="G750" s="42"/>
      <c r="H750" s="42"/>
      <c r="I750" s="221"/>
      <c r="J750" s="42"/>
      <c r="K750" s="42"/>
      <c r="L750" s="46"/>
      <c r="M750" s="222"/>
      <c r="N750" s="223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141</v>
      </c>
      <c r="AU750" s="19" t="s">
        <v>82</v>
      </c>
    </row>
    <row r="751" s="12" customFormat="1" ht="22.8" customHeight="1">
      <c r="A751" s="12"/>
      <c r="B751" s="190"/>
      <c r="C751" s="191"/>
      <c r="D751" s="192" t="s">
        <v>71</v>
      </c>
      <c r="E751" s="204" t="s">
        <v>1069</v>
      </c>
      <c r="F751" s="204" t="s">
        <v>1070</v>
      </c>
      <c r="G751" s="191"/>
      <c r="H751" s="191"/>
      <c r="I751" s="194"/>
      <c r="J751" s="205">
        <f>BK751</f>
        <v>0</v>
      </c>
      <c r="K751" s="191"/>
      <c r="L751" s="196"/>
      <c r="M751" s="197"/>
      <c r="N751" s="198"/>
      <c r="O751" s="198"/>
      <c r="P751" s="199">
        <f>SUM(P752:P826)</f>
        <v>0</v>
      </c>
      <c r="Q751" s="198"/>
      <c r="R751" s="199">
        <f>SUM(R752:R826)</f>
        <v>1.3730068705</v>
      </c>
      <c r="S751" s="198"/>
      <c r="T751" s="200">
        <f>SUM(T752:T826)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01" t="s">
        <v>82</v>
      </c>
      <c r="AT751" s="202" t="s">
        <v>71</v>
      </c>
      <c r="AU751" s="202" t="s">
        <v>80</v>
      </c>
      <c r="AY751" s="201" t="s">
        <v>130</v>
      </c>
      <c r="BK751" s="203">
        <f>SUM(BK752:BK826)</f>
        <v>0</v>
      </c>
    </row>
    <row r="752" s="2" customFormat="1" ht="16.5" customHeight="1">
      <c r="A752" s="40"/>
      <c r="B752" s="41"/>
      <c r="C752" s="206" t="s">
        <v>1071</v>
      </c>
      <c r="D752" s="206" t="s">
        <v>133</v>
      </c>
      <c r="E752" s="207" t="s">
        <v>1072</v>
      </c>
      <c r="F752" s="208" t="s">
        <v>1073</v>
      </c>
      <c r="G752" s="209" t="s">
        <v>199</v>
      </c>
      <c r="H752" s="210">
        <v>16.879999999999999</v>
      </c>
      <c r="I752" s="211"/>
      <c r="J752" s="212">
        <f>ROUND(I752*H752,2)</f>
        <v>0</v>
      </c>
      <c r="K752" s="208" t="s">
        <v>137</v>
      </c>
      <c r="L752" s="46"/>
      <c r="M752" s="213" t="s">
        <v>19</v>
      </c>
      <c r="N752" s="214" t="s">
        <v>43</v>
      </c>
      <c r="O752" s="86"/>
      <c r="P752" s="215">
        <f>O752*H752</f>
        <v>0</v>
      </c>
      <c r="Q752" s="215">
        <v>0.00026848749999999999</v>
      </c>
      <c r="R752" s="215">
        <f>Q752*H752</f>
        <v>0.0045320689999999997</v>
      </c>
      <c r="S752" s="215">
        <v>0</v>
      </c>
      <c r="T752" s="216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7" t="s">
        <v>311</v>
      </c>
      <c r="AT752" s="217" t="s">
        <v>133</v>
      </c>
      <c r="AU752" s="217" t="s">
        <v>82</v>
      </c>
      <c r="AY752" s="19" t="s">
        <v>130</v>
      </c>
      <c r="BE752" s="218">
        <f>IF(N752="základní",J752,0)</f>
        <v>0</v>
      </c>
      <c r="BF752" s="218">
        <f>IF(N752="snížená",J752,0)</f>
        <v>0</v>
      </c>
      <c r="BG752" s="218">
        <f>IF(N752="zákl. přenesená",J752,0)</f>
        <v>0</v>
      </c>
      <c r="BH752" s="218">
        <f>IF(N752="sníž. přenesená",J752,0)</f>
        <v>0</v>
      </c>
      <c r="BI752" s="218">
        <f>IF(N752="nulová",J752,0)</f>
        <v>0</v>
      </c>
      <c r="BJ752" s="19" t="s">
        <v>80</v>
      </c>
      <c r="BK752" s="218">
        <f>ROUND(I752*H752,2)</f>
        <v>0</v>
      </c>
      <c r="BL752" s="19" t="s">
        <v>311</v>
      </c>
      <c r="BM752" s="217" t="s">
        <v>1074</v>
      </c>
    </row>
    <row r="753" s="2" customFormat="1">
      <c r="A753" s="40"/>
      <c r="B753" s="41"/>
      <c r="C753" s="42"/>
      <c r="D753" s="219" t="s">
        <v>140</v>
      </c>
      <c r="E753" s="42"/>
      <c r="F753" s="220" t="s">
        <v>1075</v>
      </c>
      <c r="G753" s="42"/>
      <c r="H753" s="42"/>
      <c r="I753" s="221"/>
      <c r="J753" s="42"/>
      <c r="K753" s="42"/>
      <c r="L753" s="46"/>
      <c r="M753" s="222"/>
      <c r="N753" s="223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140</v>
      </c>
      <c r="AU753" s="19" t="s">
        <v>82</v>
      </c>
    </row>
    <row r="754" s="2" customFormat="1">
      <c r="A754" s="40"/>
      <c r="B754" s="41"/>
      <c r="C754" s="42"/>
      <c r="D754" s="224" t="s">
        <v>141</v>
      </c>
      <c r="E754" s="42"/>
      <c r="F754" s="225" t="s">
        <v>1076</v>
      </c>
      <c r="G754" s="42"/>
      <c r="H754" s="42"/>
      <c r="I754" s="221"/>
      <c r="J754" s="42"/>
      <c r="K754" s="42"/>
      <c r="L754" s="46"/>
      <c r="M754" s="222"/>
      <c r="N754" s="223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141</v>
      </c>
      <c r="AU754" s="19" t="s">
        <v>82</v>
      </c>
    </row>
    <row r="755" s="13" customFormat="1">
      <c r="A755" s="13"/>
      <c r="B755" s="226"/>
      <c r="C755" s="227"/>
      <c r="D755" s="219" t="s">
        <v>147</v>
      </c>
      <c r="E755" s="228" t="s">
        <v>19</v>
      </c>
      <c r="F755" s="229" t="s">
        <v>1077</v>
      </c>
      <c r="G755" s="227"/>
      <c r="H755" s="230">
        <v>16.879999999999999</v>
      </c>
      <c r="I755" s="231"/>
      <c r="J755" s="227"/>
      <c r="K755" s="227"/>
      <c r="L755" s="232"/>
      <c r="M755" s="233"/>
      <c r="N755" s="234"/>
      <c r="O755" s="234"/>
      <c r="P755" s="234"/>
      <c r="Q755" s="234"/>
      <c r="R755" s="234"/>
      <c r="S755" s="234"/>
      <c r="T755" s="23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6" t="s">
        <v>147</v>
      </c>
      <c r="AU755" s="236" t="s">
        <v>82</v>
      </c>
      <c r="AV755" s="13" t="s">
        <v>82</v>
      </c>
      <c r="AW755" s="13" t="s">
        <v>33</v>
      </c>
      <c r="AX755" s="13" t="s">
        <v>80</v>
      </c>
      <c r="AY755" s="236" t="s">
        <v>130</v>
      </c>
    </row>
    <row r="756" s="2" customFormat="1" ht="16.5" customHeight="1">
      <c r="A756" s="40"/>
      <c r="B756" s="41"/>
      <c r="C756" s="206" t="s">
        <v>1078</v>
      </c>
      <c r="D756" s="206" t="s">
        <v>133</v>
      </c>
      <c r="E756" s="207" t="s">
        <v>1079</v>
      </c>
      <c r="F756" s="208" t="s">
        <v>1080</v>
      </c>
      <c r="G756" s="209" t="s">
        <v>199</v>
      </c>
      <c r="H756" s="210">
        <v>3.6800000000000002</v>
      </c>
      <c r="I756" s="211"/>
      <c r="J756" s="212">
        <f>ROUND(I756*H756,2)</f>
        <v>0</v>
      </c>
      <c r="K756" s="208" t="s">
        <v>137</v>
      </c>
      <c r="L756" s="46"/>
      <c r="M756" s="213" t="s">
        <v>19</v>
      </c>
      <c r="N756" s="214" t="s">
        <v>43</v>
      </c>
      <c r="O756" s="86"/>
      <c r="P756" s="215">
        <f>O756*H756</f>
        <v>0</v>
      </c>
      <c r="Q756" s="215">
        <v>0.000260425</v>
      </c>
      <c r="R756" s="215">
        <f>Q756*H756</f>
        <v>0.00095836400000000007</v>
      </c>
      <c r="S756" s="215">
        <v>0</v>
      </c>
      <c r="T756" s="216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7" t="s">
        <v>311</v>
      </c>
      <c r="AT756" s="217" t="s">
        <v>133</v>
      </c>
      <c r="AU756" s="217" t="s">
        <v>82</v>
      </c>
      <c r="AY756" s="19" t="s">
        <v>130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9" t="s">
        <v>80</v>
      </c>
      <c r="BK756" s="218">
        <f>ROUND(I756*H756,2)</f>
        <v>0</v>
      </c>
      <c r="BL756" s="19" t="s">
        <v>311</v>
      </c>
      <c r="BM756" s="217" t="s">
        <v>1081</v>
      </c>
    </row>
    <row r="757" s="2" customFormat="1">
      <c r="A757" s="40"/>
      <c r="B757" s="41"/>
      <c r="C757" s="42"/>
      <c r="D757" s="219" t="s">
        <v>140</v>
      </c>
      <c r="E757" s="42"/>
      <c r="F757" s="220" t="s">
        <v>1082</v>
      </c>
      <c r="G757" s="42"/>
      <c r="H757" s="42"/>
      <c r="I757" s="221"/>
      <c r="J757" s="42"/>
      <c r="K757" s="42"/>
      <c r="L757" s="46"/>
      <c r="M757" s="222"/>
      <c r="N757" s="223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140</v>
      </c>
      <c r="AU757" s="19" t="s">
        <v>82</v>
      </c>
    </row>
    <row r="758" s="2" customFormat="1">
      <c r="A758" s="40"/>
      <c r="B758" s="41"/>
      <c r="C758" s="42"/>
      <c r="D758" s="224" t="s">
        <v>141</v>
      </c>
      <c r="E758" s="42"/>
      <c r="F758" s="225" t="s">
        <v>1083</v>
      </c>
      <c r="G758" s="42"/>
      <c r="H758" s="42"/>
      <c r="I758" s="221"/>
      <c r="J758" s="42"/>
      <c r="K758" s="42"/>
      <c r="L758" s="46"/>
      <c r="M758" s="222"/>
      <c r="N758" s="223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141</v>
      </c>
      <c r="AU758" s="19" t="s">
        <v>82</v>
      </c>
    </row>
    <row r="759" s="13" customFormat="1">
      <c r="A759" s="13"/>
      <c r="B759" s="226"/>
      <c r="C759" s="227"/>
      <c r="D759" s="219" t="s">
        <v>147</v>
      </c>
      <c r="E759" s="228" t="s">
        <v>19</v>
      </c>
      <c r="F759" s="229" t="s">
        <v>1084</v>
      </c>
      <c r="G759" s="227"/>
      <c r="H759" s="230">
        <v>3.6800000000000002</v>
      </c>
      <c r="I759" s="231"/>
      <c r="J759" s="227"/>
      <c r="K759" s="227"/>
      <c r="L759" s="232"/>
      <c r="M759" s="233"/>
      <c r="N759" s="234"/>
      <c r="O759" s="234"/>
      <c r="P759" s="234"/>
      <c r="Q759" s="234"/>
      <c r="R759" s="234"/>
      <c r="S759" s="234"/>
      <c r="T759" s="23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6" t="s">
        <v>147</v>
      </c>
      <c r="AU759" s="236" t="s">
        <v>82</v>
      </c>
      <c r="AV759" s="13" t="s">
        <v>82</v>
      </c>
      <c r="AW759" s="13" t="s">
        <v>33</v>
      </c>
      <c r="AX759" s="13" t="s">
        <v>80</v>
      </c>
      <c r="AY759" s="236" t="s">
        <v>130</v>
      </c>
    </row>
    <row r="760" s="2" customFormat="1" ht="16.5" customHeight="1">
      <c r="A760" s="40"/>
      <c r="B760" s="41"/>
      <c r="C760" s="258" t="s">
        <v>1085</v>
      </c>
      <c r="D760" s="258" t="s">
        <v>166</v>
      </c>
      <c r="E760" s="259" t="s">
        <v>1086</v>
      </c>
      <c r="F760" s="260" t="s">
        <v>1087</v>
      </c>
      <c r="G760" s="261" t="s">
        <v>199</v>
      </c>
      <c r="H760" s="262">
        <v>0.95999999999999996</v>
      </c>
      <c r="I760" s="263"/>
      <c r="J760" s="264">
        <f>ROUND(I760*H760,2)</f>
        <v>0</v>
      </c>
      <c r="K760" s="260" t="s">
        <v>137</v>
      </c>
      <c r="L760" s="265"/>
      <c r="M760" s="266" t="s">
        <v>19</v>
      </c>
      <c r="N760" s="267" t="s">
        <v>43</v>
      </c>
      <c r="O760" s="86"/>
      <c r="P760" s="215">
        <f>O760*H760</f>
        <v>0</v>
      </c>
      <c r="Q760" s="215">
        <v>0.040280000000000003</v>
      </c>
      <c r="R760" s="215">
        <f>Q760*H760</f>
        <v>0.038668800000000003</v>
      </c>
      <c r="S760" s="215">
        <v>0</v>
      </c>
      <c r="T760" s="21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7" t="s">
        <v>425</v>
      </c>
      <c r="AT760" s="217" t="s">
        <v>166</v>
      </c>
      <c r="AU760" s="217" t="s">
        <v>82</v>
      </c>
      <c r="AY760" s="19" t="s">
        <v>130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9" t="s">
        <v>80</v>
      </c>
      <c r="BK760" s="218">
        <f>ROUND(I760*H760,2)</f>
        <v>0</v>
      </c>
      <c r="BL760" s="19" t="s">
        <v>311</v>
      </c>
      <c r="BM760" s="217" t="s">
        <v>1088</v>
      </c>
    </row>
    <row r="761" s="2" customFormat="1">
      <c r="A761" s="40"/>
      <c r="B761" s="41"/>
      <c r="C761" s="42"/>
      <c r="D761" s="219" t="s">
        <v>140</v>
      </c>
      <c r="E761" s="42"/>
      <c r="F761" s="220" t="s">
        <v>1087</v>
      </c>
      <c r="G761" s="42"/>
      <c r="H761" s="42"/>
      <c r="I761" s="221"/>
      <c r="J761" s="42"/>
      <c r="K761" s="42"/>
      <c r="L761" s="46"/>
      <c r="M761" s="222"/>
      <c r="N761" s="223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140</v>
      </c>
      <c r="AU761" s="19" t="s">
        <v>82</v>
      </c>
    </row>
    <row r="762" s="13" customFormat="1">
      <c r="A762" s="13"/>
      <c r="B762" s="226"/>
      <c r="C762" s="227"/>
      <c r="D762" s="219" t="s">
        <v>147</v>
      </c>
      <c r="E762" s="228" t="s">
        <v>19</v>
      </c>
      <c r="F762" s="229" t="s">
        <v>1089</v>
      </c>
      <c r="G762" s="227"/>
      <c r="H762" s="230">
        <v>0.95999999999999996</v>
      </c>
      <c r="I762" s="231"/>
      <c r="J762" s="227"/>
      <c r="K762" s="227"/>
      <c r="L762" s="232"/>
      <c r="M762" s="233"/>
      <c r="N762" s="234"/>
      <c r="O762" s="234"/>
      <c r="P762" s="234"/>
      <c r="Q762" s="234"/>
      <c r="R762" s="234"/>
      <c r="S762" s="234"/>
      <c r="T762" s="23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6" t="s">
        <v>147</v>
      </c>
      <c r="AU762" s="236" t="s">
        <v>82</v>
      </c>
      <c r="AV762" s="13" t="s">
        <v>82</v>
      </c>
      <c r="AW762" s="13" t="s">
        <v>33</v>
      </c>
      <c r="AX762" s="13" t="s">
        <v>80</v>
      </c>
      <c r="AY762" s="236" t="s">
        <v>130</v>
      </c>
    </row>
    <row r="763" s="2" customFormat="1" ht="16.5" customHeight="1">
      <c r="A763" s="40"/>
      <c r="B763" s="41"/>
      <c r="C763" s="258" t="s">
        <v>1090</v>
      </c>
      <c r="D763" s="258" t="s">
        <v>166</v>
      </c>
      <c r="E763" s="259" t="s">
        <v>1091</v>
      </c>
      <c r="F763" s="260" t="s">
        <v>1092</v>
      </c>
      <c r="G763" s="261" t="s">
        <v>199</v>
      </c>
      <c r="H763" s="262">
        <v>16.879999999999999</v>
      </c>
      <c r="I763" s="263"/>
      <c r="J763" s="264">
        <f>ROUND(I763*H763,2)</f>
        <v>0</v>
      </c>
      <c r="K763" s="260" t="s">
        <v>137</v>
      </c>
      <c r="L763" s="265"/>
      <c r="M763" s="266" t="s">
        <v>19</v>
      </c>
      <c r="N763" s="267" t="s">
        <v>43</v>
      </c>
      <c r="O763" s="86"/>
      <c r="P763" s="215">
        <f>O763*H763</f>
        <v>0</v>
      </c>
      <c r="Q763" s="215">
        <v>0.036810000000000002</v>
      </c>
      <c r="R763" s="215">
        <f>Q763*H763</f>
        <v>0.62135280000000004</v>
      </c>
      <c r="S763" s="215">
        <v>0</v>
      </c>
      <c r="T763" s="216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425</v>
      </c>
      <c r="AT763" s="217" t="s">
        <v>166</v>
      </c>
      <c r="AU763" s="217" t="s">
        <v>82</v>
      </c>
      <c r="AY763" s="19" t="s">
        <v>130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80</v>
      </c>
      <c r="BK763" s="218">
        <f>ROUND(I763*H763,2)</f>
        <v>0</v>
      </c>
      <c r="BL763" s="19" t="s">
        <v>311</v>
      </c>
      <c r="BM763" s="217" t="s">
        <v>1093</v>
      </c>
    </row>
    <row r="764" s="2" customFormat="1">
      <c r="A764" s="40"/>
      <c r="B764" s="41"/>
      <c r="C764" s="42"/>
      <c r="D764" s="219" t="s">
        <v>140</v>
      </c>
      <c r="E764" s="42"/>
      <c r="F764" s="220" t="s">
        <v>1092</v>
      </c>
      <c r="G764" s="42"/>
      <c r="H764" s="42"/>
      <c r="I764" s="221"/>
      <c r="J764" s="42"/>
      <c r="K764" s="42"/>
      <c r="L764" s="46"/>
      <c r="M764" s="222"/>
      <c r="N764" s="223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140</v>
      </c>
      <c r="AU764" s="19" t="s">
        <v>82</v>
      </c>
    </row>
    <row r="765" s="13" customFormat="1">
      <c r="A765" s="13"/>
      <c r="B765" s="226"/>
      <c r="C765" s="227"/>
      <c r="D765" s="219" t="s">
        <v>147</v>
      </c>
      <c r="E765" s="228" t="s">
        <v>19</v>
      </c>
      <c r="F765" s="229" t="s">
        <v>1094</v>
      </c>
      <c r="G765" s="227"/>
      <c r="H765" s="230">
        <v>2.7999999999999998</v>
      </c>
      <c r="I765" s="231"/>
      <c r="J765" s="227"/>
      <c r="K765" s="227"/>
      <c r="L765" s="232"/>
      <c r="M765" s="233"/>
      <c r="N765" s="234"/>
      <c r="O765" s="234"/>
      <c r="P765" s="234"/>
      <c r="Q765" s="234"/>
      <c r="R765" s="234"/>
      <c r="S765" s="234"/>
      <c r="T765" s="23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6" t="s">
        <v>147</v>
      </c>
      <c r="AU765" s="236" t="s">
        <v>82</v>
      </c>
      <c r="AV765" s="13" t="s">
        <v>82</v>
      </c>
      <c r="AW765" s="13" t="s">
        <v>33</v>
      </c>
      <c r="AX765" s="13" t="s">
        <v>72</v>
      </c>
      <c r="AY765" s="236" t="s">
        <v>130</v>
      </c>
    </row>
    <row r="766" s="13" customFormat="1">
      <c r="A766" s="13"/>
      <c r="B766" s="226"/>
      <c r="C766" s="227"/>
      <c r="D766" s="219" t="s">
        <v>147</v>
      </c>
      <c r="E766" s="228" t="s">
        <v>19</v>
      </c>
      <c r="F766" s="229" t="s">
        <v>1095</v>
      </c>
      <c r="G766" s="227"/>
      <c r="H766" s="230">
        <v>1.28</v>
      </c>
      <c r="I766" s="231"/>
      <c r="J766" s="227"/>
      <c r="K766" s="227"/>
      <c r="L766" s="232"/>
      <c r="M766" s="233"/>
      <c r="N766" s="234"/>
      <c r="O766" s="234"/>
      <c r="P766" s="234"/>
      <c r="Q766" s="234"/>
      <c r="R766" s="234"/>
      <c r="S766" s="234"/>
      <c r="T766" s="23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6" t="s">
        <v>147</v>
      </c>
      <c r="AU766" s="236" t="s">
        <v>82</v>
      </c>
      <c r="AV766" s="13" t="s">
        <v>82</v>
      </c>
      <c r="AW766" s="13" t="s">
        <v>33</v>
      </c>
      <c r="AX766" s="13" t="s">
        <v>72</v>
      </c>
      <c r="AY766" s="236" t="s">
        <v>130</v>
      </c>
    </row>
    <row r="767" s="13" customFormat="1">
      <c r="A767" s="13"/>
      <c r="B767" s="226"/>
      <c r="C767" s="227"/>
      <c r="D767" s="219" t="s">
        <v>147</v>
      </c>
      <c r="E767" s="228" t="s">
        <v>19</v>
      </c>
      <c r="F767" s="229" t="s">
        <v>1096</v>
      </c>
      <c r="G767" s="227"/>
      <c r="H767" s="230">
        <v>1.6000000000000001</v>
      </c>
      <c r="I767" s="231"/>
      <c r="J767" s="227"/>
      <c r="K767" s="227"/>
      <c r="L767" s="232"/>
      <c r="M767" s="233"/>
      <c r="N767" s="234"/>
      <c r="O767" s="234"/>
      <c r="P767" s="234"/>
      <c r="Q767" s="234"/>
      <c r="R767" s="234"/>
      <c r="S767" s="234"/>
      <c r="T767" s="23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6" t="s">
        <v>147</v>
      </c>
      <c r="AU767" s="236" t="s">
        <v>82</v>
      </c>
      <c r="AV767" s="13" t="s">
        <v>82</v>
      </c>
      <c r="AW767" s="13" t="s">
        <v>33</v>
      </c>
      <c r="AX767" s="13" t="s">
        <v>72</v>
      </c>
      <c r="AY767" s="236" t="s">
        <v>130</v>
      </c>
    </row>
    <row r="768" s="13" customFormat="1">
      <c r="A768" s="13"/>
      <c r="B768" s="226"/>
      <c r="C768" s="227"/>
      <c r="D768" s="219" t="s">
        <v>147</v>
      </c>
      <c r="E768" s="228" t="s">
        <v>19</v>
      </c>
      <c r="F768" s="229" t="s">
        <v>1097</v>
      </c>
      <c r="G768" s="227"/>
      <c r="H768" s="230">
        <v>11.199999999999999</v>
      </c>
      <c r="I768" s="231"/>
      <c r="J768" s="227"/>
      <c r="K768" s="227"/>
      <c r="L768" s="232"/>
      <c r="M768" s="233"/>
      <c r="N768" s="234"/>
      <c r="O768" s="234"/>
      <c r="P768" s="234"/>
      <c r="Q768" s="234"/>
      <c r="R768" s="234"/>
      <c r="S768" s="234"/>
      <c r="T768" s="23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6" t="s">
        <v>147</v>
      </c>
      <c r="AU768" s="236" t="s">
        <v>82</v>
      </c>
      <c r="AV768" s="13" t="s">
        <v>82</v>
      </c>
      <c r="AW768" s="13" t="s">
        <v>33</v>
      </c>
      <c r="AX768" s="13" t="s">
        <v>72</v>
      </c>
      <c r="AY768" s="236" t="s">
        <v>130</v>
      </c>
    </row>
    <row r="769" s="15" customFormat="1">
      <c r="A769" s="15"/>
      <c r="B769" s="247"/>
      <c r="C769" s="248"/>
      <c r="D769" s="219" t="s">
        <v>147</v>
      </c>
      <c r="E769" s="249" t="s">
        <v>19</v>
      </c>
      <c r="F769" s="250" t="s">
        <v>165</v>
      </c>
      <c r="G769" s="248"/>
      <c r="H769" s="251">
        <v>16.879999999999999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57" t="s">
        <v>147</v>
      </c>
      <c r="AU769" s="257" t="s">
        <v>82</v>
      </c>
      <c r="AV769" s="15" t="s">
        <v>157</v>
      </c>
      <c r="AW769" s="15" t="s">
        <v>4</v>
      </c>
      <c r="AX769" s="15" t="s">
        <v>80</v>
      </c>
      <c r="AY769" s="257" t="s">
        <v>130</v>
      </c>
    </row>
    <row r="770" s="2" customFormat="1" ht="16.5" customHeight="1">
      <c r="A770" s="40"/>
      <c r="B770" s="41"/>
      <c r="C770" s="258" t="s">
        <v>1098</v>
      </c>
      <c r="D770" s="258" t="s">
        <v>166</v>
      </c>
      <c r="E770" s="259" t="s">
        <v>1099</v>
      </c>
      <c r="F770" s="260" t="s">
        <v>1100</v>
      </c>
      <c r="G770" s="261" t="s">
        <v>199</v>
      </c>
      <c r="H770" s="262">
        <v>3.6800000000000002</v>
      </c>
      <c r="I770" s="263"/>
      <c r="J770" s="264">
        <f>ROUND(I770*H770,2)</f>
        <v>0</v>
      </c>
      <c r="K770" s="260" t="s">
        <v>137</v>
      </c>
      <c r="L770" s="265"/>
      <c r="M770" s="266" t="s">
        <v>19</v>
      </c>
      <c r="N770" s="267" t="s">
        <v>43</v>
      </c>
      <c r="O770" s="86"/>
      <c r="P770" s="215">
        <f>O770*H770</f>
        <v>0</v>
      </c>
      <c r="Q770" s="215">
        <v>0.036110000000000003</v>
      </c>
      <c r="R770" s="215">
        <f>Q770*H770</f>
        <v>0.13288480000000003</v>
      </c>
      <c r="S770" s="215">
        <v>0</v>
      </c>
      <c r="T770" s="216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7" t="s">
        <v>425</v>
      </c>
      <c r="AT770" s="217" t="s">
        <v>166</v>
      </c>
      <c r="AU770" s="217" t="s">
        <v>82</v>
      </c>
      <c r="AY770" s="19" t="s">
        <v>130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19" t="s">
        <v>80</v>
      </c>
      <c r="BK770" s="218">
        <f>ROUND(I770*H770,2)</f>
        <v>0</v>
      </c>
      <c r="BL770" s="19" t="s">
        <v>311</v>
      </c>
      <c r="BM770" s="217" t="s">
        <v>1101</v>
      </c>
    </row>
    <row r="771" s="2" customFormat="1">
      <c r="A771" s="40"/>
      <c r="B771" s="41"/>
      <c r="C771" s="42"/>
      <c r="D771" s="219" t="s">
        <v>140</v>
      </c>
      <c r="E771" s="42"/>
      <c r="F771" s="220" t="s">
        <v>1100</v>
      </c>
      <c r="G771" s="42"/>
      <c r="H771" s="42"/>
      <c r="I771" s="221"/>
      <c r="J771" s="42"/>
      <c r="K771" s="42"/>
      <c r="L771" s="46"/>
      <c r="M771" s="222"/>
      <c r="N771" s="223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140</v>
      </c>
      <c r="AU771" s="19" t="s">
        <v>82</v>
      </c>
    </row>
    <row r="772" s="13" customFormat="1">
      <c r="A772" s="13"/>
      <c r="B772" s="226"/>
      <c r="C772" s="227"/>
      <c r="D772" s="219" t="s">
        <v>147</v>
      </c>
      <c r="E772" s="228" t="s">
        <v>19</v>
      </c>
      <c r="F772" s="229" t="s">
        <v>1084</v>
      </c>
      <c r="G772" s="227"/>
      <c r="H772" s="230">
        <v>3.6800000000000002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6" t="s">
        <v>147</v>
      </c>
      <c r="AU772" s="236" t="s">
        <v>82</v>
      </c>
      <c r="AV772" s="13" t="s">
        <v>82</v>
      </c>
      <c r="AW772" s="13" t="s">
        <v>33</v>
      </c>
      <c r="AX772" s="13" t="s">
        <v>80</v>
      </c>
      <c r="AY772" s="236" t="s">
        <v>130</v>
      </c>
    </row>
    <row r="773" s="2" customFormat="1" ht="16.5" customHeight="1">
      <c r="A773" s="40"/>
      <c r="B773" s="41"/>
      <c r="C773" s="258" t="s">
        <v>1102</v>
      </c>
      <c r="D773" s="258" t="s">
        <v>166</v>
      </c>
      <c r="E773" s="259" t="s">
        <v>1103</v>
      </c>
      <c r="F773" s="260" t="s">
        <v>1104</v>
      </c>
      <c r="G773" s="261" t="s">
        <v>1105</v>
      </c>
      <c r="H773" s="262">
        <v>1</v>
      </c>
      <c r="I773" s="263"/>
      <c r="J773" s="264">
        <f>ROUND(I773*H773,2)</f>
        <v>0</v>
      </c>
      <c r="K773" s="260" t="s">
        <v>1106</v>
      </c>
      <c r="L773" s="265"/>
      <c r="M773" s="266" t="s">
        <v>19</v>
      </c>
      <c r="N773" s="267" t="s">
        <v>43</v>
      </c>
      <c r="O773" s="86"/>
      <c r="P773" s="215">
        <f>O773*H773</f>
        <v>0</v>
      </c>
      <c r="Q773" s="215">
        <v>0</v>
      </c>
      <c r="R773" s="215">
        <f>Q773*H773</f>
        <v>0</v>
      </c>
      <c r="S773" s="215">
        <v>0</v>
      </c>
      <c r="T773" s="216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17" t="s">
        <v>425</v>
      </c>
      <c r="AT773" s="217" t="s">
        <v>166</v>
      </c>
      <c r="AU773" s="217" t="s">
        <v>82</v>
      </c>
      <c r="AY773" s="19" t="s">
        <v>130</v>
      </c>
      <c r="BE773" s="218">
        <f>IF(N773="základní",J773,0)</f>
        <v>0</v>
      </c>
      <c r="BF773" s="218">
        <f>IF(N773="snížená",J773,0)</f>
        <v>0</v>
      </c>
      <c r="BG773" s="218">
        <f>IF(N773="zákl. přenesená",J773,0)</f>
        <v>0</v>
      </c>
      <c r="BH773" s="218">
        <f>IF(N773="sníž. přenesená",J773,0)</f>
        <v>0</v>
      </c>
      <c r="BI773" s="218">
        <f>IF(N773="nulová",J773,0)</f>
        <v>0</v>
      </c>
      <c r="BJ773" s="19" t="s">
        <v>80</v>
      </c>
      <c r="BK773" s="218">
        <f>ROUND(I773*H773,2)</f>
        <v>0</v>
      </c>
      <c r="BL773" s="19" t="s">
        <v>311</v>
      </c>
      <c r="BM773" s="217" t="s">
        <v>1107</v>
      </c>
    </row>
    <row r="774" s="2" customFormat="1">
      <c r="A774" s="40"/>
      <c r="B774" s="41"/>
      <c r="C774" s="42"/>
      <c r="D774" s="219" t="s">
        <v>140</v>
      </c>
      <c r="E774" s="42"/>
      <c r="F774" s="220" t="s">
        <v>1104</v>
      </c>
      <c r="G774" s="42"/>
      <c r="H774" s="42"/>
      <c r="I774" s="221"/>
      <c r="J774" s="42"/>
      <c r="K774" s="42"/>
      <c r="L774" s="46"/>
      <c r="M774" s="222"/>
      <c r="N774" s="223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140</v>
      </c>
      <c r="AU774" s="19" t="s">
        <v>82</v>
      </c>
    </row>
    <row r="775" s="13" customFormat="1">
      <c r="A775" s="13"/>
      <c r="B775" s="226"/>
      <c r="C775" s="227"/>
      <c r="D775" s="219" t="s">
        <v>147</v>
      </c>
      <c r="E775" s="228" t="s">
        <v>19</v>
      </c>
      <c r="F775" s="229" t="s">
        <v>1108</v>
      </c>
      <c r="G775" s="227"/>
      <c r="H775" s="230">
        <v>1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6" t="s">
        <v>147</v>
      </c>
      <c r="AU775" s="236" t="s">
        <v>82</v>
      </c>
      <c r="AV775" s="13" t="s">
        <v>82</v>
      </c>
      <c r="AW775" s="13" t="s">
        <v>33</v>
      </c>
      <c r="AX775" s="13" t="s">
        <v>80</v>
      </c>
      <c r="AY775" s="236" t="s">
        <v>130</v>
      </c>
    </row>
    <row r="776" s="2" customFormat="1" ht="16.5" customHeight="1">
      <c r="A776" s="40"/>
      <c r="B776" s="41"/>
      <c r="C776" s="206" t="s">
        <v>1109</v>
      </c>
      <c r="D776" s="206" t="s">
        <v>133</v>
      </c>
      <c r="E776" s="207" t="s">
        <v>1110</v>
      </c>
      <c r="F776" s="208" t="s">
        <v>1111</v>
      </c>
      <c r="G776" s="209" t="s">
        <v>169</v>
      </c>
      <c r="H776" s="210">
        <v>7</v>
      </c>
      <c r="I776" s="211"/>
      <c r="J776" s="212">
        <f>ROUND(I776*H776,2)</f>
        <v>0</v>
      </c>
      <c r="K776" s="208" t="s">
        <v>137</v>
      </c>
      <c r="L776" s="46"/>
      <c r="M776" s="213" t="s">
        <v>19</v>
      </c>
      <c r="N776" s="214" t="s">
        <v>43</v>
      </c>
      <c r="O776" s="86"/>
      <c r="P776" s="215">
        <f>O776*H776</f>
        <v>0</v>
      </c>
      <c r="Q776" s="215">
        <v>0</v>
      </c>
      <c r="R776" s="215">
        <f>Q776*H776</f>
        <v>0</v>
      </c>
      <c r="S776" s="215">
        <v>0</v>
      </c>
      <c r="T776" s="216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7" t="s">
        <v>311</v>
      </c>
      <c r="AT776" s="217" t="s">
        <v>133</v>
      </c>
      <c r="AU776" s="217" t="s">
        <v>82</v>
      </c>
      <c r="AY776" s="19" t="s">
        <v>130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9" t="s">
        <v>80</v>
      </c>
      <c r="BK776" s="218">
        <f>ROUND(I776*H776,2)</f>
        <v>0</v>
      </c>
      <c r="BL776" s="19" t="s">
        <v>311</v>
      </c>
      <c r="BM776" s="217" t="s">
        <v>1112</v>
      </c>
    </row>
    <row r="777" s="2" customFormat="1">
      <c r="A777" s="40"/>
      <c r="B777" s="41"/>
      <c r="C777" s="42"/>
      <c r="D777" s="219" t="s">
        <v>140</v>
      </c>
      <c r="E777" s="42"/>
      <c r="F777" s="220" t="s">
        <v>1113</v>
      </c>
      <c r="G777" s="42"/>
      <c r="H777" s="42"/>
      <c r="I777" s="221"/>
      <c r="J777" s="42"/>
      <c r="K777" s="42"/>
      <c r="L777" s="46"/>
      <c r="M777" s="222"/>
      <c r="N777" s="223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140</v>
      </c>
      <c r="AU777" s="19" t="s">
        <v>82</v>
      </c>
    </row>
    <row r="778" s="2" customFormat="1">
      <c r="A778" s="40"/>
      <c r="B778" s="41"/>
      <c r="C778" s="42"/>
      <c r="D778" s="224" t="s">
        <v>141</v>
      </c>
      <c r="E778" s="42"/>
      <c r="F778" s="225" t="s">
        <v>1114</v>
      </c>
      <c r="G778" s="42"/>
      <c r="H778" s="42"/>
      <c r="I778" s="221"/>
      <c r="J778" s="42"/>
      <c r="K778" s="42"/>
      <c r="L778" s="46"/>
      <c r="M778" s="222"/>
      <c r="N778" s="223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141</v>
      </c>
      <c r="AU778" s="19" t="s">
        <v>82</v>
      </c>
    </row>
    <row r="779" s="2" customFormat="1" ht="16.5" customHeight="1">
      <c r="A779" s="40"/>
      <c r="B779" s="41"/>
      <c r="C779" s="258" t="s">
        <v>1115</v>
      </c>
      <c r="D779" s="258" t="s">
        <v>166</v>
      </c>
      <c r="E779" s="259" t="s">
        <v>1116</v>
      </c>
      <c r="F779" s="260" t="s">
        <v>1117</v>
      </c>
      <c r="G779" s="261" t="s">
        <v>169</v>
      </c>
      <c r="H779" s="262">
        <v>4</v>
      </c>
      <c r="I779" s="263"/>
      <c r="J779" s="264">
        <f>ROUND(I779*H779,2)</f>
        <v>0</v>
      </c>
      <c r="K779" s="260" t="s">
        <v>137</v>
      </c>
      <c r="L779" s="265"/>
      <c r="M779" s="266" t="s">
        <v>19</v>
      </c>
      <c r="N779" s="267" t="s">
        <v>43</v>
      </c>
      <c r="O779" s="86"/>
      <c r="P779" s="215">
        <f>O779*H779</f>
        <v>0</v>
      </c>
      <c r="Q779" s="215">
        <v>0.014500000000000001</v>
      </c>
      <c r="R779" s="215">
        <f>Q779*H779</f>
        <v>0.058000000000000003</v>
      </c>
      <c r="S779" s="215">
        <v>0</v>
      </c>
      <c r="T779" s="216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7" t="s">
        <v>425</v>
      </c>
      <c r="AT779" s="217" t="s">
        <v>166</v>
      </c>
      <c r="AU779" s="217" t="s">
        <v>82</v>
      </c>
      <c r="AY779" s="19" t="s">
        <v>130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9" t="s">
        <v>80</v>
      </c>
      <c r="BK779" s="218">
        <f>ROUND(I779*H779,2)</f>
        <v>0</v>
      </c>
      <c r="BL779" s="19" t="s">
        <v>311</v>
      </c>
      <c r="BM779" s="217" t="s">
        <v>1118</v>
      </c>
    </row>
    <row r="780" s="2" customFormat="1">
      <c r="A780" s="40"/>
      <c r="B780" s="41"/>
      <c r="C780" s="42"/>
      <c r="D780" s="219" t="s">
        <v>140</v>
      </c>
      <c r="E780" s="42"/>
      <c r="F780" s="220" t="s">
        <v>1117</v>
      </c>
      <c r="G780" s="42"/>
      <c r="H780" s="42"/>
      <c r="I780" s="221"/>
      <c r="J780" s="42"/>
      <c r="K780" s="42"/>
      <c r="L780" s="46"/>
      <c r="M780" s="222"/>
      <c r="N780" s="223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140</v>
      </c>
      <c r="AU780" s="19" t="s">
        <v>82</v>
      </c>
    </row>
    <row r="781" s="2" customFormat="1" ht="16.5" customHeight="1">
      <c r="A781" s="40"/>
      <c r="B781" s="41"/>
      <c r="C781" s="258" t="s">
        <v>1119</v>
      </c>
      <c r="D781" s="258" t="s">
        <v>166</v>
      </c>
      <c r="E781" s="259" t="s">
        <v>1120</v>
      </c>
      <c r="F781" s="260" t="s">
        <v>1121</v>
      </c>
      <c r="G781" s="261" t="s">
        <v>169</v>
      </c>
      <c r="H781" s="262">
        <v>3</v>
      </c>
      <c r="I781" s="263"/>
      <c r="J781" s="264">
        <f>ROUND(I781*H781,2)</f>
        <v>0</v>
      </c>
      <c r="K781" s="260" t="s">
        <v>137</v>
      </c>
      <c r="L781" s="265"/>
      <c r="M781" s="266" t="s">
        <v>19</v>
      </c>
      <c r="N781" s="267" t="s">
        <v>43</v>
      </c>
      <c r="O781" s="86"/>
      <c r="P781" s="215">
        <f>O781*H781</f>
        <v>0</v>
      </c>
      <c r="Q781" s="215">
        <v>0.016</v>
      </c>
      <c r="R781" s="215">
        <f>Q781*H781</f>
        <v>0.048000000000000001</v>
      </c>
      <c r="S781" s="215">
        <v>0</v>
      </c>
      <c r="T781" s="216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7" t="s">
        <v>425</v>
      </c>
      <c r="AT781" s="217" t="s">
        <v>166</v>
      </c>
      <c r="AU781" s="217" t="s">
        <v>82</v>
      </c>
      <c r="AY781" s="19" t="s">
        <v>130</v>
      </c>
      <c r="BE781" s="218">
        <f>IF(N781="základní",J781,0)</f>
        <v>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9" t="s">
        <v>80</v>
      </c>
      <c r="BK781" s="218">
        <f>ROUND(I781*H781,2)</f>
        <v>0</v>
      </c>
      <c r="BL781" s="19" t="s">
        <v>311</v>
      </c>
      <c r="BM781" s="217" t="s">
        <v>1122</v>
      </c>
    </row>
    <row r="782" s="2" customFormat="1">
      <c r="A782" s="40"/>
      <c r="B782" s="41"/>
      <c r="C782" s="42"/>
      <c r="D782" s="219" t="s">
        <v>140</v>
      </c>
      <c r="E782" s="42"/>
      <c r="F782" s="220" t="s">
        <v>1121</v>
      </c>
      <c r="G782" s="42"/>
      <c r="H782" s="42"/>
      <c r="I782" s="221"/>
      <c r="J782" s="42"/>
      <c r="K782" s="42"/>
      <c r="L782" s="46"/>
      <c r="M782" s="222"/>
      <c r="N782" s="223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140</v>
      </c>
      <c r="AU782" s="19" t="s">
        <v>82</v>
      </c>
    </row>
    <row r="783" s="2" customFormat="1" ht="16.5" customHeight="1">
      <c r="A783" s="40"/>
      <c r="B783" s="41"/>
      <c r="C783" s="206" t="s">
        <v>1123</v>
      </c>
      <c r="D783" s="206" t="s">
        <v>133</v>
      </c>
      <c r="E783" s="207" t="s">
        <v>1124</v>
      </c>
      <c r="F783" s="208" t="s">
        <v>1125</v>
      </c>
      <c r="G783" s="209" t="s">
        <v>169</v>
      </c>
      <c r="H783" s="210">
        <v>4</v>
      </c>
      <c r="I783" s="211"/>
      <c r="J783" s="212">
        <f>ROUND(I783*H783,2)</f>
        <v>0</v>
      </c>
      <c r="K783" s="208" t="s">
        <v>137</v>
      </c>
      <c r="L783" s="46"/>
      <c r="M783" s="213" t="s">
        <v>19</v>
      </c>
      <c r="N783" s="214" t="s">
        <v>43</v>
      </c>
      <c r="O783" s="86"/>
      <c r="P783" s="215">
        <f>O783*H783</f>
        <v>0</v>
      </c>
      <c r="Q783" s="215">
        <v>0</v>
      </c>
      <c r="R783" s="215">
        <f>Q783*H783</f>
        <v>0</v>
      </c>
      <c r="S783" s="215">
        <v>0</v>
      </c>
      <c r="T783" s="216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17" t="s">
        <v>311</v>
      </c>
      <c r="AT783" s="217" t="s">
        <v>133</v>
      </c>
      <c r="AU783" s="217" t="s">
        <v>82</v>
      </c>
      <c r="AY783" s="19" t="s">
        <v>130</v>
      </c>
      <c r="BE783" s="218">
        <f>IF(N783="základní",J783,0)</f>
        <v>0</v>
      </c>
      <c r="BF783" s="218">
        <f>IF(N783="snížená",J783,0)</f>
        <v>0</v>
      </c>
      <c r="BG783" s="218">
        <f>IF(N783="zákl. přenesená",J783,0)</f>
        <v>0</v>
      </c>
      <c r="BH783" s="218">
        <f>IF(N783="sníž. přenesená",J783,0)</f>
        <v>0</v>
      </c>
      <c r="BI783" s="218">
        <f>IF(N783="nulová",J783,0)</f>
        <v>0</v>
      </c>
      <c r="BJ783" s="19" t="s">
        <v>80</v>
      </c>
      <c r="BK783" s="218">
        <f>ROUND(I783*H783,2)</f>
        <v>0</v>
      </c>
      <c r="BL783" s="19" t="s">
        <v>311</v>
      </c>
      <c r="BM783" s="217" t="s">
        <v>1126</v>
      </c>
    </row>
    <row r="784" s="2" customFormat="1">
      <c r="A784" s="40"/>
      <c r="B784" s="41"/>
      <c r="C784" s="42"/>
      <c r="D784" s="219" t="s">
        <v>140</v>
      </c>
      <c r="E784" s="42"/>
      <c r="F784" s="220" t="s">
        <v>1127</v>
      </c>
      <c r="G784" s="42"/>
      <c r="H784" s="42"/>
      <c r="I784" s="221"/>
      <c r="J784" s="42"/>
      <c r="K784" s="42"/>
      <c r="L784" s="46"/>
      <c r="M784" s="222"/>
      <c r="N784" s="223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140</v>
      </c>
      <c r="AU784" s="19" t="s">
        <v>82</v>
      </c>
    </row>
    <row r="785" s="2" customFormat="1">
      <c r="A785" s="40"/>
      <c r="B785" s="41"/>
      <c r="C785" s="42"/>
      <c r="D785" s="224" t="s">
        <v>141</v>
      </c>
      <c r="E785" s="42"/>
      <c r="F785" s="225" t="s">
        <v>1128</v>
      </c>
      <c r="G785" s="42"/>
      <c r="H785" s="42"/>
      <c r="I785" s="221"/>
      <c r="J785" s="42"/>
      <c r="K785" s="42"/>
      <c r="L785" s="46"/>
      <c r="M785" s="222"/>
      <c r="N785" s="223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141</v>
      </c>
      <c r="AU785" s="19" t="s">
        <v>82</v>
      </c>
    </row>
    <row r="786" s="2" customFormat="1" ht="16.5" customHeight="1">
      <c r="A786" s="40"/>
      <c r="B786" s="41"/>
      <c r="C786" s="258" t="s">
        <v>1129</v>
      </c>
      <c r="D786" s="258" t="s">
        <v>166</v>
      </c>
      <c r="E786" s="259" t="s">
        <v>1130</v>
      </c>
      <c r="F786" s="260" t="s">
        <v>1131</v>
      </c>
      <c r="G786" s="261" t="s">
        <v>169</v>
      </c>
      <c r="H786" s="262">
        <v>3</v>
      </c>
      <c r="I786" s="263"/>
      <c r="J786" s="264">
        <f>ROUND(I786*H786,2)</f>
        <v>0</v>
      </c>
      <c r="K786" s="260" t="s">
        <v>137</v>
      </c>
      <c r="L786" s="265"/>
      <c r="M786" s="266" t="s">
        <v>19</v>
      </c>
      <c r="N786" s="267" t="s">
        <v>43</v>
      </c>
      <c r="O786" s="86"/>
      <c r="P786" s="215">
        <f>O786*H786</f>
        <v>0</v>
      </c>
      <c r="Q786" s="215">
        <v>0.017000000000000001</v>
      </c>
      <c r="R786" s="215">
        <f>Q786*H786</f>
        <v>0.051000000000000004</v>
      </c>
      <c r="S786" s="215">
        <v>0</v>
      </c>
      <c r="T786" s="216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17" t="s">
        <v>425</v>
      </c>
      <c r="AT786" s="217" t="s">
        <v>166</v>
      </c>
      <c r="AU786" s="217" t="s">
        <v>82</v>
      </c>
      <c r="AY786" s="19" t="s">
        <v>130</v>
      </c>
      <c r="BE786" s="218">
        <f>IF(N786="základní",J786,0)</f>
        <v>0</v>
      </c>
      <c r="BF786" s="218">
        <f>IF(N786="snížená",J786,0)</f>
        <v>0</v>
      </c>
      <c r="BG786" s="218">
        <f>IF(N786="zákl. přenesená",J786,0)</f>
        <v>0</v>
      </c>
      <c r="BH786" s="218">
        <f>IF(N786="sníž. přenesená",J786,0)</f>
        <v>0</v>
      </c>
      <c r="BI786" s="218">
        <f>IF(N786="nulová",J786,0)</f>
        <v>0</v>
      </c>
      <c r="BJ786" s="19" t="s">
        <v>80</v>
      </c>
      <c r="BK786" s="218">
        <f>ROUND(I786*H786,2)</f>
        <v>0</v>
      </c>
      <c r="BL786" s="19" t="s">
        <v>311</v>
      </c>
      <c r="BM786" s="217" t="s">
        <v>1132</v>
      </c>
    </row>
    <row r="787" s="2" customFormat="1">
      <c r="A787" s="40"/>
      <c r="B787" s="41"/>
      <c r="C787" s="42"/>
      <c r="D787" s="219" t="s">
        <v>140</v>
      </c>
      <c r="E787" s="42"/>
      <c r="F787" s="220" t="s">
        <v>1131</v>
      </c>
      <c r="G787" s="42"/>
      <c r="H787" s="42"/>
      <c r="I787" s="221"/>
      <c r="J787" s="42"/>
      <c r="K787" s="42"/>
      <c r="L787" s="46"/>
      <c r="M787" s="222"/>
      <c r="N787" s="223"/>
      <c r="O787" s="86"/>
      <c r="P787" s="86"/>
      <c r="Q787" s="86"/>
      <c r="R787" s="86"/>
      <c r="S787" s="86"/>
      <c r="T787" s="87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T787" s="19" t="s">
        <v>140</v>
      </c>
      <c r="AU787" s="19" t="s">
        <v>82</v>
      </c>
    </row>
    <row r="788" s="2" customFormat="1" ht="16.5" customHeight="1">
      <c r="A788" s="40"/>
      <c r="B788" s="41"/>
      <c r="C788" s="258" t="s">
        <v>1133</v>
      </c>
      <c r="D788" s="258" t="s">
        <v>166</v>
      </c>
      <c r="E788" s="259" t="s">
        <v>1134</v>
      </c>
      <c r="F788" s="260" t="s">
        <v>1135</v>
      </c>
      <c r="G788" s="261" t="s">
        <v>169</v>
      </c>
      <c r="H788" s="262">
        <v>3</v>
      </c>
      <c r="I788" s="263"/>
      <c r="J788" s="264">
        <f>ROUND(I788*H788,2)</f>
        <v>0</v>
      </c>
      <c r="K788" s="260" t="s">
        <v>137</v>
      </c>
      <c r="L788" s="265"/>
      <c r="M788" s="266" t="s">
        <v>19</v>
      </c>
      <c r="N788" s="267" t="s">
        <v>43</v>
      </c>
      <c r="O788" s="86"/>
      <c r="P788" s="215">
        <f>O788*H788</f>
        <v>0</v>
      </c>
      <c r="Q788" s="215">
        <v>0.018499999999999999</v>
      </c>
      <c r="R788" s="215">
        <f>Q788*H788</f>
        <v>0.055499999999999994</v>
      </c>
      <c r="S788" s="215">
        <v>0</v>
      </c>
      <c r="T788" s="216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7" t="s">
        <v>425</v>
      </c>
      <c r="AT788" s="217" t="s">
        <v>166</v>
      </c>
      <c r="AU788" s="217" t="s">
        <v>82</v>
      </c>
      <c r="AY788" s="19" t="s">
        <v>130</v>
      </c>
      <c r="BE788" s="218">
        <f>IF(N788="základní",J788,0)</f>
        <v>0</v>
      </c>
      <c r="BF788" s="218">
        <f>IF(N788="snížená",J788,0)</f>
        <v>0</v>
      </c>
      <c r="BG788" s="218">
        <f>IF(N788="zákl. přenesená",J788,0)</f>
        <v>0</v>
      </c>
      <c r="BH788" s="218">
        <f>IF(N788="sníž. přenesená",J788,0)</f>
        <v>0</v>
      </c>
      <c r="BI788" s="218">
        <f>IF(N788="nulová",J788,0)</f>
        <v>0</v>
      </c>
      <c r="BJ788" s="19" t="s">
        <v>80</v>
      </c>
      <c r="BK788" s="218">
        <f>ROUND(I788*H788,2)</f>
        <v>0</v>
      </c>
      <c r="BL788" s="19" t="s">
        <v>311</v>
      </c>
      <c r="BM788" s="217" t="s">
        <v>1136</v>
      </c>
    </row>
    <row r="789" s="2" customFormat="1">
      <c r="A789" s="40"/>
      <c r="B789" s="41"/>
      <c r="C789" s="42"/>
      <c r="D789" s="219" t="s">
        <v>140</v>
      </c>
      <c r="E789" s="42"/>
      <c r="F789" s="220" t="s">
        <v>1135</v>
      </c>
      <c r="G789" s="42"/>
      <c r="H789" s="42"/>
      <c r="I789" s="221"/>
      <c r="J789" s="42"/>
      <c r="K789" s="42"/>
      <c r="L789" s="46"/>
      <c r="M789" s="222"/>
      <c r="N789" s="223"/>
      <c r="O789" s="86"/>
      <c r="P789" s="86"/>
      <c r="Q789" s="86"/>
      <c r="R789" s="86"/>
      <c r="S789" s="86"/>
      <c r="T789" s="87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9" t="s">
        <v>140</v>
      </c>
      <c r="AU789" s="19" t="s">
        <v>82</v>
      </c>
    </row>
    <row r="790" s="2" customFormat="1" ht="16.5" customHeight="1">
      <c r="A790" s="40"/>
      <c r="B790" s="41"/>
      <c r="C790" s="206" t="s">
        <v>1137</v>
      </c>
      <c r="D790" s="206" t="s">
        <v>133</v>
      </c>
      <c r="E790" s="207" t="s">
        <v>1138</v>
      </c>
      <c r="F790" s="208" t="s">
        <v>1139</v>
      </c>
      <c r="G790" s="209" t="s">
        <v>169</v>
      </c>
      <c r="H790" s="210">
        <v>1</v>
      </c>
      <c r="I790" s="211"/>
      <c r="J790" s="212">
        <f>ROUND(I790*H790,2)</f>
        <v>0</v>
      </c>
      <c r="K790" s="208" t="s">
        <v>137</v>
      </c>
      <c r="L790" s="46"/>
      <c r="M790" s="213" t="s">
        <v>19</v>
      </c>
      <c r="N790" s="214" t="s">
        <v>43</v>
      </c>
      <c r="O790" s="86"/>
      <c r="P790" s="215">
        <f>O790*H790</f>
        <v>0</v>
      </c>
      <c r="Q790" s="215">
        <v>0.00091790000000000003</v>
      </c>
      <c r="R790" s="215">
        <f>Q790*H790</f>
        <v>0.00091790000000000003</v>
      </c>
      <c r="S790" s="215">
        <v>0</v>
      </c>
      <c r="T790" s="216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7" t="s">
        <v>311</v>
      </c>
      <c r="AT790" s="217" t="s">
        <v>133</v>
      </c>
      <c r="AU790" s="217" t="s">
        <v>82</v>
      </c>
      <c r="AY790" s="19" t="s">
        <v>130</v>
      </c>
      <c r="BE790" s="218">
        <f>IF(N790="základní",J790,0)</f>
        <v>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9" t="s">
        <v>80</v>
      </c>
      <c r="BK790" s="218">
        <f>ROUND(I790*H790,2)</f>
        <v>0</v>
      </c>
      <c r="BL790" s="19" t="s">
        <v>311</v>
      </c>
      <c r="BM790" s="217" t="s">
        <v>1140</v>
      </c>
    </row>
    <row r="791" s="2" customFormat="1">
      <c r="A791" s="40"/>
      <c r="B791" s="41"/>
      <c r="C791" s="42"/>
      <c r="D791" s="219" t="s">
        <v>140</v>
      </c>
      <c r="E791" s="42"/>
      <c r="F791" s="220" t="s">
        <v>1141</v>
      </c>
      <c r="G791" s="42"/>
      <c r="H791" s="42"/>
      <c r="I791" s="221"/>
      <c r="J791" s="42"/>
      <c r="K791" s="42"/>
      <c r="L791" s="46"/>
      <c r="M791" s="222"/>
      <c r="N791" s="223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140</v>
      </c>
      <c r="AU791" s="19" t="s">
        <v>82</v>
      </c>
    </row>
    <row r="792" s="2" customFormat="1">
      <c r="A792" s="40"/>
      <c r="B792" s="41"/>
      <c r="C792" s="42"/>
      <c r="D792" s="224" t="s">
        <v>141</v>
      </c>
      <c r="E792" s="42"/>
      <c r="F792" s="225" t="s">
        <v>1142</v>
      </c>
      <c r="G792" s="42"/>
      <c r="H792" s="42"/>
      <c r="I792" s="221"/>
      <c r="J792" s="42"/>
      <c r="K792" s="42"/>
      <c r="L792" s="46"/>
      <c r="M792" s="222"/>
      <c r="N792" s="223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141</v>
      </c>
      <c r="AU792" s="19" t="s">
        <v>82</v>
      </c>
    </row>
    <row r="793" s="2" customFormat="1" ht="21.75" customHeight="1">
      <c r="A793" s="40"/>
      <c r="B793" s="41"/>
      <c r="C793" s="258" t="s">
        <v>1143</v>
      </c>
      <c r="D793" s="258" t="s">
        <v>166</v>
      </c>
      <c r="E793" s="259" t="s">
        <v>1144</v>
      </c>
      <c r="F793" s="260" t="s">
        <v>1145</v>
      </c>
      <c r="G793" s="261" t="s">
        <v>199</v>
      </c>
      <c r="H793" s="262">
        <v>2.5299999999999998</v>
      </c>
      <c r="I793" s="263"/>
      <c r="J793" s="264">
        <f>ROUND(I793*H793,2)</f>
        <v>0</v>
      </c>
      <c r="K793" s="260" t="s">
        <v>137</v>
      </c>
      <c r="L793" s="265"/>
      <c r="M793" s="266" t="s">
        <v>19</v>
      </c>
      <c r="N793" s="267" t="s">
        <v>43</v>
      </c>
      <c r="O793" s="86"/>
      <c r="P793" s="215">
        <f>O793*H793</f>
        <v>0</v>
      </c>
      <c r="Q793" s="215">
        <v>0.024039999999999999</v>
      </c>
      <c r="R793" s="215">
        <f>Q793*H793</f>
        <v>0.060821199999999992</v>
      </c>
      <c r="S793" s="215">
        <v>0</v>
      </c>
      <c r="T793" s="216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7" t="s">
        <v>425</v>
      </c>
      <c r="AT793" s="217" t="s">
        <v>166</v>
      </c>
      <c r="AU793" s="217" t="s">
        <v>82</v>
      </c>
      <c r="AY793" s="19" t="s">
        <v>130</v>
      </c>
      <c r="BE793" s="218">
        <f>IF(N793="základní",J793,0)</f>
        <v>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19" t="s">
        <v>80</v>
      </c>
      <c r="BK793" s="218">
        <f>ROUND(I793*H793,2)</f>
        <v>0</v>
      </c>
      <c r="BL793" s="19" t="s">
        <v>311</v>
      </c>
      <c r="BM793" s="217" t="s">
        <v>1146</v>
      </c>
    </row>
    <row r="794" s="2" customFormat="1">
      <c r="A794" s="40"/>
      <c r="B794" s="41"/>
      <c r="C794" s="42"/>
      <c r="D794" s="219" t="s">
        <v>140</v>
      </c>
      <c r="E794" s="42"/>
      <c r="F794" s="220" t="s">
        <v>1145</v>
      </c>
      <c r="G794" s="42"/>
      <c r="H794" s="42"/>
      <c r="I794" s="221"/>
      <c r="J794" s="42"/>
      <c r="K794" s="42"/>
      <c r="L794" s="46"/>
      <c r="M794" s="222"/>
      <c r="N794" s="223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140</v>
      </c>
      <c r="AU794" s="19" t="s">
        <v>82</v>
      </c>
    </row>
    <row r="795" s="13" customFormat="1">
      <c r="A795" s="13"/>
      <c r="B795" s="226"/>
      <c r="C795" s="227"/>
      <c r="D795" s="219" t="s">
        <v>147</v>
      </c>
      <c r="E795" s="228" t="s">
        <v>19</v>
      </c>
      <c r="F795" s="229" t="s">
        <v>1147</v>
      </c>
      <c r="G795" s="227"/>
      <c r="H795" s="230">
        <v>2.5299999999999998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6" t="s">
        <v>147</v>
      </c>
      <c r="AU795" s="236" t="s">
        <v>82</v>
      </c>
      <c r="AV795" s="13" t="s">
        <v>82</v>
      </c>
      <c r="AW795" s="13" t="s">
        <v>33</v>
      </c>
      <c r="AX795" s="13" t="s">
        <v>80</v>
      </c>
      <c r="AY795" s="236" t="s">
        <v>130</v>
      </c>
    </row>
    <row r="796" s="2" customFormat="1" ht="16.5" customHeight="1">
      <c r="A796" s="40"/>
      <c r="B796" s="41"/>
      <c r="C796" s="206" t="s">
        <v>1148</v>
      </c>
      <c r="D796" s="206" t="s">
        <v>133</v>
      </c>
      <c r="E796" s="207" t="s">
        <v>1149</v>
      </c>
      <c r="F796" s="208" t="s">
        <v>1150</v>
      </c>
      <c r="G796" s="209" t="s">
        <v>169</v>
      </c>
      <c r="H796" s="210">
        <v>11</v>
      </c>
      <c r="I796" s="211"/>
      <c r="J796" s="212">
        <f>ROUND(I796*H796,2)</f>
        <v>0</v>
      </c>
      <c r="K796" s="208" t="s">
        <v>137</v>
      </c>
      <c r="L796" s="46"/>
      <c r="M796" s="213" t="s">
        <v>19</v>
      </c>
      <c r="N796" s="214" t="s">
        <v>43</v>
      </c>
      <c r="O796" s="86"/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17" t="s">
        <v>311</v>
      </c>
      <c r="AT796" s="217" t="s">
        <v>133</v>
      </c>
      <c r="AU796" s="217" t="s">
        <v>82</v>
      </c>
      <c r="AY796" s="19" t="s">
        <v>130</v>
      </c>
      <c r="BE796" s="218">
        <f>IF(N796="základní",J796,0)</f>
        <v>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9" t="s">
        <v>80</v>
      </c>
      <c r="BK796" s="218">
        <f>ROUND(I796*H796,2)</f>
        <v>0</v>
      </c>
      <c r="BL796" s="19" t="s">
        <v>311</v>
      </c>
      <c r="BM796" s="217" t="s">
        <v>1151</v>
      </c>
    </row>
    <row r="797" s="2" customFormat="1">
      <c r="A797" s="40"/>
      <c r="B797" s="41"/>
      <c r="C797" s="42"/>
      <c r="D797" s="219" t="s">
        <v>140</v>
      </c>
      <c r="E797" s="42"/>
      <c r="F797" s="220" t="s">
        <v>1152</v>
      </c>
      <c r="G797" s="42"/>
      <c r="H797" s="42"/>
      <c r="I797" s="221"/>
      <c r="J797" s="42"/>
      <c r="K797" s="42"/>
      <c r="L797" s="46"/>
      <c r="M797" s="222"/>
      <c r="N797" s="223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140</v>
      </c>
      <c r="AU797" s="19" t="s">
        <v>82</v>
      </c>
    </row>
    <row r="798" s="2" customFormat="1">
      <c r="A798" s="40"/>
      <c r="B798" s="41"/>
      <c r="C798" s="42"/>
      <c r="D798" s="224" t="s">
        <v>141</v>
      </c>
      <c r="E798" s="42"/>
      <c r="F798" s="225" t="s">
        <v>1153</v>
      </c>
      <c r="G798" s="42"/>
      <c r="H798" s="42"/>
      <c r="I798" s="221"/>
      <c r="J798" s="42"/>
      <c r="K798" s="42"/>
      <c r="L798" s="46"/>
      <c r="M798" s="222"/>
      <c r="N798" s="223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141</v>
      </c>
      <c r="AU798" s="19" t="s">
        <v>82</v>
      </c>
    </row>
    <row r="799" s="2" customFormat="1" ht="16.5" customHeight="1">
      <c r="A799" s="40"/>
      <c r="B799" s="41"/>
      <c r="C799" s="258" t="s">
        <v>1154</v>
      </c>
      <c r="D799" s="258" t="s">
        <v>166</v>
      </c>
      <c r="E799" s="259" t="s">
        <v>1155</v>
      </c>
      <c r="F799" s="260" t="s">
        <v>1156</v>
      </c>
      <c r="G799" s="261" t="s">
        <v>169</v>
      </c>
      <c r="H799" s="262">
        <v>11</v>
      </c>
      <c r="I799" s="263"/>
      <c r="J799" s="264">
        <f>ROUND(I799*H799,2)</f>
        <v>0</v>
      </c>
      <c r="K799" s="260" t="s">
        <v>137</v>
      </c>
      <c r="L799" s="265"/>
      <c r="M799" s="266" t="s">
        <v>19</v>
      </c>
      <c r="N799" s="267" t="s">
        <v>43</v>
      </c>
      <c r="O799" s="86"/>
      <c r="P799" s="215">
        <f>O799*H799</f>
        <v>0</v>
      </c>
      <c r="Q799" s="215">
        <v>0.00014999999999999999</v>
      </c>
      <c r="R799" s="215">
        <f>Q799*H799</f>
        <v>0.0016499999999999998</v>
      </c>
      <c r="S799" s="215">
        <v>0</v>
      </c>
      <c r="T799" s="216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17" t="s">
        <v>425</v>
      </c>
      <c r="AT799" s="217" t="s">
        <v>166</v>
      </c>
      <c r="AU799" s="217" t="s">
        <v>82</v>
      </c>
      <c r="AY799" s="19" t="s">
        <v>130</v>
      </c>
      <c r="BE799" s="218">
        <f>IF(N799="základní",J799,0)</f>
        <v>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19" t="s">
        <v>80</v>
      </c>
      <c r="BK799" s="218">
        <f>ROUND(I799*H799,2)</f>
        <v>0</v>
      </c>
      <c r="BL799" s="19" t="s">
        <v>311</v>
      </c>
      <c r="BM799" s="217" t="s">
        <v>1157</v>
      </c>
    </row>
    <row r="800" s="2" customFormat="1">
      <c r="A800" s="40"/>
      <c r="B800" s="41"/>
      <c r="C800" s="42"/>
      <c r="D800" s="219" t="s">
        <v>140</v>
      </c>
      <c r="E800" s="42"/>
      <c r="F800" s="220" t="s">
        <v>1156</v>
      </c>
      <c r="G800" s="42"/>
      <c r="H800" s="42"/>
      <c r="I800" s="221"/>
      <c r="J800" s="42"/>
      <c r="K800" s="42"/>
      <c r="L800" s="46"/>
      <c r="M800" s="222"/>
      <c r="N800" s="223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140</v>
      </c>
      <c r="AU800" s="19" t="s">
        <v>82</v>
      </c>
    </row>
    <row r="801" s="2" customFormat="1" ht="16.5" customHeight="1">
      <c r="A801" s="40"/>
      <c r="B801" s="41"/>
      <c r="C801" s="206" t="s">
        <v>1158</v>
      </c>
      <c r="D801" s="206" t="s">
        <v>133</v>
      </c>
      <c r="E801" s="207" t="s">
        <v>1159</v>
      </c>
      <c r="F801" s="208" t="s">
        <v>1160</v>
      </c>
      <c r="G801" s="209" t="s">
        <v>169</v>
      </c>
      <c r="H801" s="210">
        <v>11</v>
      </c>
      <c r="I801" s="211"/>
      <c r="J801" s="212">
        <f>ROUND(I801*H801,2)</f>
        <v>0</v>
      </c>
      <c r="K801" s="208" t="s">
        <v>137</v>
      </c>
      <c r="L801" s="46"/>
      <c r="M801" s="213" t="s">
        <v>19</v>
      </c>
      <c r="N801" s="214" t="s">
        <v>43</v>
      </c>
      <c r="O801" s="86"/>
      <c r="P801" s="215">
        <f>O801*H801</f>
        <v>0</v>
      </c>
      <c r="Q801" s="215">
        <v>0</v>
      </c>
      <c r="R801" s="215">
        <f>Q801*H801</f>
        <v>0</v>
      </c>
      <c r="S801" s="215">
        <v>0</v>
      </c>
      <c r="T801" s="216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7" t="s">
        <v>311</v>
      </c>
      <c r="AT801" s="217" t="s">
        <v>133</v>
      </c>
      <c r="AU801" s="217" t="s">
        <v>82</v>
      </c>
      <c r="AY801" s="19" t="s">
        <v>130</v>
      </c>
      <c r="BE801" s="218">
        <f>IF(N801="základní",J801,0)</f>
        <v>0</v>
      </c>
      <c r="BF801" s="218">
        <f>IF(N801="snížená",J801,0)</f>
        <v>0</v>
      </c>
      <c r="BG801" s="218">
        <f>IF(N801="zákl. přenesená",J801,0)</f>
        <v>0</v>
      </c>
      <c r="BH801" s="218">
        <f>IF(N801="sníž. přenesená",J801,0)</f>
        <v>0</v>
      </c>
      <c r="BI801" s="218">
        <f>IF(N801="nulová",J801,0)</f>
        <v>0</v>
      </c>
      <c r="BJ801" s="19" t="s">
        <v>80</v>
      </c>
      <c r="BK801" s="218">
        <f>ROUND(I801*H801,2)</f>
        <v>0</v>
      </c>
      <c r="BL801" s="19" t="s">
        <v>311</v>
      </c>
      <c r="BM801" s="217" t="s">
        <v>1161</v>
      </c>
    </row>
    <row r="802" s="2" customFormat="1">
      <c r="A802" s="40"/>
      <c r="B802" s="41"/>
      <c r="C802" s="42"/>
      <c r="D802" s="219" t="s">
        <v>140</v>
      </c>
      <c r="E802" s="42"/>
      <c r="F802" s="220" t="s">
        <v>1162</v>
      </c>
      <c r="G802" s="42"/>
      <c r="H802" s="42"/>
      <c r="I802" s="221"/>
      <c r="J802" s="42"/>
      <c r="K802" s="42"/>
      <c r="L802" s="46"/>
      <c r="M802" s="222"/>
      <c r="N802" s="223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140</v>
      </c>
      <c r="AU802" s="19" t="s">
        <v>82</v>
      </c>
    </row>
    <row r="803" s="2" customFormat="1">
      <c r="A803" s="40"/>
      <c r="B803" s="41"/>
      <c r="C803" s="42"/>
      <c r="D803" s="224" t="s">
        <v>141</v>
      </c>
      <c r="E803" s="42"/>
      <c r="F803" s="225" t="s">
        <v>1163</v>
      </c>
      <c r="G803" s="42"/>
      <c r="H803" s="42"/>
      <c r="I803" s="221"/>
      <c r="J803" s="42"/>
      <c r="K803" s="42"/>
      <c r="L803" s="46"/>
      <c r="M803" s="222"/>
      <c r="N803" s="223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141</v>
      </c>
      <c r="AU803" s="19" t="s">
        <v>82</v>
      </c>
    </row>
    <row r="804" s="2" customFormat="1" ht="16.5" customHeight="1">
      <c r="A804" s="40"/>
      <c r="B804" s="41"/>
      <c r="C804" s="258" t="s">
        <v>1164</v>
      </c>
      <c r="D804" s="258" t="s">
        <v>166</v>
      </c>
      <c r="E804" s="259" t="s">
        <v>1165</v>
      </c>
      <c r="F804" s="260" t="s">
        <v>1166</v>
      </c>
      <c r="G804" s="261" t="s">
        <v>169</v>
      </c>
      <c r="H804" s="262">
        <v>11</v>
      </c>
      <c r="I804" s="263"/>
      <c r="J804" s="264">
        <f>ROUND(I804*H804,2)</f>
        <v>0</v>
      </c>
      <c r="K804" s="260" t="s">
        <v>137</v>
      </c>
      <c r="L804" s="265"/>
      <c r="M804" s="266" t="s">
        <v>19</v>
      </c>
      <c r="N804" s="267" t="s">
        <v>43</v>
      </c>
      <c r="O804" s="86"/>
      <c r="P804" s="215">
        <f>O804*H804</f>
        <v>0</v>
      </c>
      <c r="Q804" s="215">
        <v>0.0022000000000000001</v>
      </c>
      <c r="R804" s="215">
        <f>Q804*H804</f>
        <v>0.024200000000000003</v>
      </c>
      <c r="S804" s="215">
        <v>0</v>
      </c>
      <c r="T804" s="216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7" t="s">
        <v>425</v>
      </c>
      <c r="AT804" s="217" t="s">
        <v>166</v>
      </c>
      <c r="AU804" s="217" t="s">
        <v>82</v>
      </c>
      <c r="AY804" s="19" t="s">
        <v>130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9" t="s">
        <v>80</v>
      </c>
      <c r="BK804" s="218">
        <f>ROUND(I804*H804,2)</f>
        <v>0</v>
      </c>
      <c r="BL804" s="19" t="s">
        <v>311</v>
      </c>
      <c r="BM804" s="217" t="s">
        <v>1167</v>
      </c>
    </row>
    <row r="805" s="2" customFormat="1">
      <c r="A805" s="40"/>
      <c r="B805" s="41"/>
      <c r="C805" s="42"/>
      <c r="D805" s="219" t="s">
        <v>140</v>
      </c>
      <c r="E805" s="42"/>
      <c r="F805" s="220" t="s">
        <v>1166</v>
      </c>
      <c r="G805" s="42"/>
      <c r="H805" s="42"/>
      <c r="I805" s="221"/>
      <c r="J805" s="42"/>
      <c r="K805" s="42"/>
      <c r="L805" s="46"/>
      <c r="M805" s="222"/>
      <c r="N805" s="223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140</v>
      </c>
      <c r="AU805" s="19" t="s">
        <v>82</v>
      </c>
    </row>
    <row r="806" s="2" customFormat="1" ht="16.5" customHeight="1">
      <c r="A806" s="40"/>
      <c r="B806" s="41"/>
      <c r="C806" s="206" t="s">
        <v>1168</v>
      </c>
      <c r="D806" s="206" t="s">
        <v>133</v>
      </c>
      <c r="E806" s="207" t="s">
        <v>1169</v>
      </c>
      <c r="F806" s="208" t="s">
        <v>1170</v>
      </c>
      <c r="G806" s="209" t="s">
        <v>169</v>
      </c>
      <c r="H806" s="210">
        <v>11</v>
      </c>
      <c r="I806" s="211"/>
      <c r="J806" s="212">
        <f>ROUND(I806*H806,2)</f>
        <v>0</v>
      </c>
      <c r="K806" s="208" t="s">
        <v>137</v>
      </c>
      <c r="L806" s="46"/>
      <c r="M806" s="213" t="s">
        <v>19</v>
      </c>
      <c r="N806" s="214" t="s">
        <v>43</v>
      </c>
      <c r="O806" s="86"/>
      <c r="P806" s="215">
        <f>O806*H806</f>
        <v>0</v>
      </c>
      <c r="Q806" s="215">
        <v>0.00047281249999999998</v>
      </c>
      <c r="R806" s="215">
        <f>Q806*H806</f>
        <v>0.0052009374999999998</v>
      </c>
      <c r="S806" s="215">
        <v>0</v>
      </c>
      <c r="T806" s="216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7" t="s">
        <v>311</v>
      </c>
      <c r="AT806" s="217" t="s">
        <v>133</v>
      </c>
      <c r="AU806" s="217" t="s">
        <v>82</v>
      </c>
      <c r="AY806" s="19" t="s">
        <v>130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9" t="s">
        <v>80</v>
      </c>
      <c r="BK806" s="218">
        <f>ROUND(I806*H806,2)</f>
        <v>0</v>
      </c>
      <c r="BL806" s="19" t="s">
        <v>311</v>
      </c>
      <c r="BM806" s="217" t="s">
        <v>1171</v>
      </c>
    </row>
    <row r="807" s="2" customFormat="1">
      <c r="A807" s="40"/>
      <c r="B807" s="41"/>
      <c r="C807" s="42"/>
      <c r="D807" s="219" t="s">
        <v>140</v>
      </c>
      <c r="E807" s="42"/>
      <c r="F807" s="220" t="s">
        <v>1172</v>
      </c>
      <c r="G807" s="42"/>
      <c r="H807" s="42"/>
      <c r="I807" s="221"/>
      <c r="J807" s="42"/>
      <c r="K807" s="42"/>
      <c r="L807" s="46"/>
      <c r="M807" s="222"/>
      <c r="N807" s="22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140</v>
      </c>
      <c r="AU807" s="19" t="s">
        <v>82</v>
      </c>
    </row>
    <row r="808" s="2" customFormat="1">
      <c r="A808" s="40"/>
      <c r="B808" s="41"/>
      <c r="C808" s="42"/>
      <c r="D808" s="224" t="s">
        <v>141</v>
      </c>
      <c r="E808" s="42"/>
      <c r="F808" s="225" t="s">
        <v>1173</v>
      </c>
      <c r="G808" s="42"/>
      <c r="H808" s="42"/>
      <c r="I808" s="221"/>
      <c r="J808" s="42"/>
      <c r="K808" s="42"/>
      <c r="L808" s="46"/>
      <c r="M808" s="222"/>
      <c r="N808" s="223"/>
      <c r="O808" s="86"/>
      <c r="P808" s="86"/>
      <c r="Q808" s="86"/>
      <c r="R808" s="86"/>
      <c r="S808" s="86"/>
      <c r="T808" s="87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T808" s="19" t="s">
        <v>141</v>
      </c>
      <c r="AU808" s="19" t="s">
        <v>82</v>
      </c>
    </row>
    <row r="809" s="2" customFormat="1" ht="21.75" customHeight="1">
      <c r="A809" s="40"/>
      <c r="B809" s="41"/>
      <c r="C809" s="258" t="s">
        <v>1174</v>
      </c>
      <c r="D809" s="258" t="s">
        <v>166</v>
      </c>
      <c r="E809" s="259" t="s">
        <v>1175</v>
      </c>
      <c r="F809" s="260" t="s">
        <v>1176</v>
      </c>
      <c r="G809" s="261" t="s">
        <v>169</v>
      </c>
      <c r="H809" s="262">
        <v>11</v>
      </c>
      <c r="I809" s="263"/>
      <c r="J809" s="264">
        <f>ROUND(I809*H809,2)</f>
        <v>0</v>
      </c>
      <c r="K809" s="260" t="s">
        <v>137</v>
      </c>
      <c r="L809" s="265"/>
      <c r="M809" s="266" t="s">
        <v>19</v>
      </c>
      <c r="N809" s="267" t="s">
        <v>43</v>
      </c>
      <c r="O809" s="86"/>
      <c r="P809" s="215">
        <f>O809*H809</f>
        <v>0</v>
      </c>
      <c r="Q809" s="215">
        <v>0.016</v>
      </c>
      <c r="R809" s="215">
        <f>Q809*H809</f>
        <v>0.17599999999999999</v>
      </c>
      <c r="S809" s="215">
        <v>0</v>
      </c>
      <c r="T809" s="216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7" t="s">
        <v>425</v>
      </c>
      <c r="AT809" s="217" t="s">
        <v>166</v>
      </c>
      <c r="AU809" s="217" t="s">
        <v>82</v>
      </c>
      <c r="AY809" s="19" t="s">
        <v>130</v>
      </c>
      <c r="BE809" s="218">
        <f>IF(N809="základní",J809,0)</f>
        <v>0</v>
      </c>
      <c r="BF809" s="218">
        <f>IF(N809="snížená",J809,0)</f>
        <v>0</v>
      </c>
      <c r="BG809" s="218">
        <f>IF(N809="zákl. přenesená",J809,0)</f>
        <v>0</v>
      </c>
      <c r="BH809" s="218">
        <f>IF(N809="sníž. přenesená",J809,0)</f>
        <v>0</v>
      </c>
      <c r="BI809" s="218">
        <f>IF(N809="nulová",J809,0)</f>
        <v>0</v>
      </c>
      <c r="BJ809" s="19" t="s">
        <v>80</v>
      </c>
      <c r="BK809" s="218">
        <f>ROUND(I809*H809,2)</f>
        <v>0</v>
      </c>
      <c r="BL809" s="19" t="s">
        <v>311</v>
      </c>
      <c r="BM809" s="217" t="s">
        <v>1177</v>
      </c>
    </row>
    <row r="810" s="2" customFormat="1">
      <c r="A810" s="40"/>
      <c r="B810" s="41"/>
      <c r="C810" s="42"/>
      <c r="D810" s="219" t="s">
        <v>140</v>
      </c>
      <c r="E810" s="42"/>
      <c r="F810" s="220" t="s">
        <v>1176</v>
      </c>
      <c r="G810" s="42"/>
      <c r="H810" s="42"/>
      <c r="I810" s="221"/>
      <c r="J810" s="42"/>
      <c r="K810" s="42"/>
      <c r="L810" s="46"/>
      <c r="M810" s="222"/>
      <c r="N810" s="223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140</v>
      </c>
      <c r="AU810" s="19" t="s">
        <v>82</v>
      </c>
    </row>
    <row r="811" s="2" customFormat="1" ht="16.5" customHeight="1">
      <c r="A811" s="40"/>
      <c r="B811" s="41"/>
      <c r="C811" s="206" t="s">
        <v>1178</v>
      </c>
      <c r="D811" s="206" t="s">
        <v>133</v>
      </c>
      <c r="E811" s="207" t="s">
        <v>1179</v>
      </c>
      <c r="F811" s="208" t="s">
        <v>1180</v>
      </c>
      <c r="G811" s="209" t="s">
        <v>302</v>
      </c>
      <c r="H811" s="210">
        <v>18.399999999999999</v>
      </c>
      <c r="I811" s="211"/>
      <c r="J811" s="212">
        <f>ROUND(I811*H811,2)</f>
        <v>0</v>
      </c>
      <c r="K811" s="208" t="s">
        <v>137</v>
      </c>
      <c r="L811" s="46"/>
      <c r="M811" s="213" t="s">
        <v>19</v>
      </c>
      <c r="N811" s="214" t="s">
        <v>43</v>
      </c>
      <c r="O811" s="86"/>
      <c r="P811" s="215">
        <f>O811*H811</f>
        <v>0</v>
      </c>
      <c r="Q811" s="215">
        <v>0</v>
      </c>
      <c r="R811" s="215">
        <f>Q811*H811</f>
        <v>0</v>
      </c>
      <c r="S811" s="215">
        <v>0</v>
      </c>
      <c r="T811" s="216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7" t="s">
        <v>311</v>
      </c>
      <c r="AT811" s="217" t="s">
        <v>133</v>
      </c>
      <c r="AU811" s="217" t="s">
        <v>82</v>
      </c>
      <c r="AY811" s="19" t="s">
        <v>130</v>
      </c>
      <c r="BE811" s="218">
        <f>IF(N811="základní",J811,0)</f>
        <v>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9" t="s">
        <v>80</v>
      </c>
      <c r="BK811" s="218">
        <f>ROUND(I811*H811,2)</f>
        <v>0</v>
      </c>
      <c r="BL811" s="19" t="s">
        <v>311</v>
      </c>
      <c r="BM811" s="217" t="s">
        <v>1181</v>
      </c>
    </row>
    <row r="812" s="2" customFormat="1">
      <c r="A812" s="40"/>
      <c r="B812" s="41"/>
      <c r="C812" s="42"/>
      <c r="D812" s="219" t="s">
        <v>140</v>
      </c>
      <c r="E812" s="42"/>
      <c r="F812" s="220" t="s">
        <v>1182</v>
      </c>
      <c r="G812" s="42"/>
      <c r="H812" s="42"/>
      <c r="I812" s="221"/>
      <c r="J812" s="42"/>
      <c r="K812" s="42"/>
      <c r="L812" s="46"/>
      <c r="M812" s="222"/>
      <c r="N812" s="223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140</v>
      </c>
      <c r="AU812" s="19" t="s">
        <v>82</v>
      </c>
    </row>
    <row r="813" s="2" customFormat="1">
      <c r="A813" s="40"/>
      <c r="B813" s="41"/>
      <c r="C813" s="42"/>
      <c r="D813" s="224" t="s">
        <v>141</v>
      </c>
      <c r="E813" s="42"/>
      <c r="F813" s="225" t="s">
        <v>1183</v>
      </c>
      <c r="G813" s="42"/>
      <c r="H813" s="42"/>
      <c r="I813" s="221"/>
      <c r="J813" s="42"/>
      <c r="K813" s="42"/>
      <c r="L813" s="46"/>
      <c r="M813" s="222"/>
      <c r="N813" s="223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141</v>
      </c>
      <c r="AU813" s="19" t="s">
        <v>82</v>
      </c>
    </row>
    <row r="814" s="13" customFormat="1">
      <c r="A814" s="13"/>
      <c r="B814" s="226"/>
      <c r="C814" s="227"/>
      <c r="D814" s="219" t="s">
        <v>147</v>
      </c>
      <c r="E814" s="228" t="s">
        <v>19</v>
      </c>
      <c r="F814" s="229" t="s">
        <v>1184</v>
      </c>
      <c r="G814" s="227"/>
      <c r="H814" s="230">
        <v>4</v>
      </c>
      <c r="I814" s="231"/>
      <c r="J814" s="227"/>
      <c r="K814" s="227"/>
      <c r="L814" s="232"/>
      <c r="M814" s="233"/>
      <c r="N814" s="234"/>
      <c r="O814" s="234"/>
      <c r="P814" s="234"/>
      <c r="Q814" s="234"/>
      <c r="R814" s="234"/>
      <c r="S814" s="234"/>
      <c r="T814" s="235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6" t="s">
        <v>147</v>
      </c>
      <c r="AU814" s="236" t="s">
        <v>82</v>
      </c>
      <c r="AV814" s="13" t="s">
        <v>82</v>
      </c>
      <c r="AW814" s="13" t="s">
        <v>33</v>
      </c>
      <c r="AX814" s="13" t="s">
        <v>72</v>
      </c>
      <c r="AY814" s="236" t="s">
        <v>130</v>
      </c>
    </row>
    <row r="815" s="13" customFormat="1">
      <c r="A815" s="13"/>
      <c r="B815" s="226"/>
      <c r="C815" s="227"/>
      <c r="D815" s="219" t="s">
        <v>147</v>
      </c>
      <c r="E815" s="228" t="s">
        <v>19</v>
      </c>
      <c r="F815" s="229" t="s">
        <v>1185</v>
      </c>
      <c r="G815" s="227"/>
      <c r="H815" s="230">
        <v>14.4</v>
      </c>
      <c r="I815" s="231"/>
      <c r="J815" s="227"/>
      <c r="K815" s="227"/>
      <c r="L815" s="232"/>
      <c r="M815" s="233"/>
      <c r="N815" s="234"/>
      <c r="O815" s="234"/>
      <c r="P815" s="234"/>
      <c r="Q815" s="234"/>
      <c r="R815" s="234"/>
      <c r="S815" s="234"/>
      <c r="T815" s="23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6" t="s">
        <v>147</v>
      </c>
      <c r="AU815" s="236" t="s">
        <v>82</v>
      </c>
      <c r="AV815" s="13" t="s">
        <v>82</v>
      </c>
      <c r="AW815" s="13" t="s">
        <v>33</v>
      </c>
      <c r="AX815" s="13" t="s">
        <v>72</v>
      </c>
      <c r="AY815" s="236" t="s">
        <v>130</v>
      </c>
    </row>
    <row r="816" s="15" customFormat="1">
      <c r="A816" s="15"/>
      <c r="B816" s="247"/>
      <c r="C816" s="248"/>
      <c r="D816" s="219" t="s">
        <v>147</v>
      </c>
      <c r="E816" s="249" t="s">
        <v>19</v>
      </c>
      <c r="F816" s="250" t="s">
        <v>165</v>
      </c>
      <c r="G816" s="248"/>
      <c r="H816" s="251">
        <v>18.399999999999999</v>
      </c>
      <c r="I816" s="252"/>
      <c r="J816" s="248"/>
      <c r="K816" s="248"/>
      <c r="L816" s="253"/>
      <c r="M816" s="254"/>
      <c r="N816" s="255"/>
      <c r="O816" s="255"/>
      <c r="P816" s="255"/>
      <c r="Q816" s="255"/>
      <c r="R816" s="255"/>
      <c r="S816" s="255"/>
      <c r="T816" s="256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57" t="s">
        <v>147</v>
      </c>
      <c r="AU816" s="257" t="s">
        <v>82</v>
      </c>
      <c r="AV816" s="15" t="s">
        <v>157</v>
      </c>
      <c r="AW816" s="15" t="s">
        <v>4</v>
      </c>
      <c r="AX816" s="15" t="s">
        <v>80</v>
      </c>
      <c r="AY816" s="257" t="s">
        <v>130</v>
      </c>
    </row>
    <row r="817" s="2" customFormat="1" ht="16.5" customHeight="1">
      <c r="A817" s="40"/>
      <c r="B817" s="41"/>
      <c r="C817" s="258" t="s">
        <v>1186</v>
      </c>
      <c r="D817" s="258" t="s">
        <v>166</v>
      </c>
      <c r="E817" s="259" t="s">
        <v>1187</v>
      </c>
      <c r="F817" s="260" t="s">
        <v>1188</v>
      </c>
      <c r="G817" s="261" t="s">
        <v>302</v>
      </c>
      <c r="H817" s="262">
        <v>18.399999999999999</v>
      </c>
      <c r="I817" s="263"/>
      <c r="J817" s="264">
        <f>ROUND(I817*H817,2)</f>
        <v>0</v>
      </c>
      <c r="K817" s="260" t="s">
        <v>137</v>
      </c>
      <c r="L817" s="265"/>
      <c r="M817" s="266" t="s">
        <v>19</v>
      </c>
      <c r="N817" s="267" t="s">
        <v>43</v>
      </c>
      <c r="O817" s="86"/>
      <c r="P817" s="215">
        <f>O817*H817</f>
        <v>0</v>
      </c>
      <c r="Q817" s="215">
        <v>0.0050000000000000001</v>
      </c>
      <c r="R817" s="215">
        <f>Q817*H817</f>
        <v>0.091999999999999998</v>
      </c>
      <c r="S817" s="215">
        <v>0</v>
      </c>
      <c r="T817" s="216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7" t="s">
        <v>425</v>
      </c>
      <c r="AT817" s="217" t="s">
        <v>166</v>
      </c>
      <c r="AU817" s="217" t="s">
        <v>82</v>
      </c>
      <c r="AY817" s="19" t="s">
        <v>130</v>
      </c>
      <c r="BE817" s="218">
        <f>IF(N817="základní",J817,0)</f>
        <v>0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9" t="s">
        <v>80</v>
      </c>
      <c r="BK817" s="218">
        <f>ROUND(I817*H817,2)</f>
        <v>0</v>
      </c>
      <c r="BL817" s="19" t="s">
        <v>311</v>
      </c>
      <c r="BM817" s="217" t="s">
        <v>1189</v>
      </c>
    </row>
    <row r="818" s="2" customFormat="1">
      <c r="A818" s="40"/>
      <c r="B818" s="41"/>
      <c r="C818" s="42"/>
      <c r="D818" s="219" t="s">
        <v>140</v>
      </c>
      <c r="E818" s="42"/>
      <c r="F818" s="220" t="s">
        <v>1188</v>
      </c>
      <c r="G818" s="42"/>
      <c r="H818" s="42"/>
      <c r="I818" s="221"/>
      <c r="J818" s="42"/>
      <c r="K818" s="42"/>
      <c r="L818" s="46"/>
      <c r="M818" s="222"/>
      <c r="N818" s="223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140</v>
      </c>
      <c r="AU818" s="19" t="s">
        <v>82</v>
      </c>
    </row>
    <row r="819" s="2" customFormat="1" ht="16.5" customHeight="1">
      <c r="A819" s="40"/>
      <c r="B819" s="41"/>
      <c r="C819" s="258" t="s">
        <v>1190</v>
      </c>
      <c r="D819" s="258" t="s">
        <v>166</v>
      </c>
      <c r="E819" s="259" t="s">
        <v>1191</v>
      </c>
      <c r="F819" s="260" t="s">
        <v>1192</v>
      </c>
      <c r="G819" s="261" t="s">
        <v>169</v>
      </c>
      <c r="H819" s="262">
        <v>22</v>
      </c>
      <c r="I819" s="263"/>
      <c r="J819" s="264">
        <f>ROUND(I819*H819,2)</f>
        <v>0</v>
      </c>
      <c r="K819" s="260" t="s">
        <v>137</v>
      </c>
      <c r="L819" s="265"/>
      <c r="M819" s="266" t="s">
        <v>19</v>
      </c>
      <c r="N819" s="267" t="s">
        <v>43</v>
      </c>
      <c r="O819" s="86"/>
      <c r="P819" s="215">
        <f>O819*H819</f>
        <v>0</v>
      </c>
      <c r="Q819" s="215">
        <v>6.0000000000000002E-05</v>
      </c>
      <c r="R819" s="215">
        <f>Q819*H819</f>
        <v>0.00132</v>
      </c>
      <c r="S819" s="215">
        <v>0</v>
      </c>
      <c r="T819" s="216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7" t="s">
        <v>425</v>
      </c>
      <c r="AT819" s="217" t="s">
        <v>166</v>
      </c>
      <c r="AU819" s="217" t="s">
        <v>82</v>
      </c>
      <c r="AY819" s="19" t="s">
        <v>130</v>
      </c>
      <c r="BE819" s="218">
        <f>IF(N819="základní",J819,0)</f>
        <v>0</v>
      </c>
      <c r="BF819" s="218">
        <f>IF(N819="snížená",J819,0)</f>
        <v>0</v>
      </c>
      <c r="BG819" s="218">
        <f>IF(N819="zákl. přenesená",J819,0)</f>
        <v>0</v>
      </c>
      <c r="BH819" s="218">
        <f>IF(N819="sníž. přenesená",J819,0)</f>
        <v>0</v>
      </c>
      <c r="BI819" s="218">
        <f>IF(N819="nulová",J819,0)</f>
        <v>0</v>
      </c>
      <c r="BJ819" s="19" t="s">
        <v>80</v>
      </c>
      <c r="BK819" s="218">
        <f>ROUND(I819*H819,2)</f>
        <v>0</v>
      </c>
      <c r="BL819" s="19" t="s">
        <v>311</v>
      </c>
      <c r="BM819" s="217" t="s">
        <v>1193</v>
      </c>
    </row>
    <row r="820" s="2" customFormat="1">
      <c r="A820" s="40"/>
      <c r="B820" s="41"/>
      <c r="C820" s="42"/>
      <c r="D820" s="219" t="s">
        <v>140</v>
      </c>
      <c r="E820" s="42"/>
      <c r="F820" s="220" t="s">
        <v>1192</v>
      </c>
      <c r="G820" s="42"/>
      <c r="H820" s="42"/>
      <c r="I820" s="221"/>
      <c r="J820" s="42"/>
      <c r="K820" s="42"/>
      <c r="L820" s="46"/>
      <c r="M820" s="222"/>
      <c r="N820" s="223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140</v>
      </c>
      <c r="AU820" s="19" t="s">
        <v>82</v>
      </c>
    </row>
    <row r="821" s="13" customFormat="1">
      <c r="A821" s="13"/>
      <c r="B821" s="226"/>
      <c r="C821" s="227"/>
      <c r="D821" s="219" t="s">
        <v>147</v>
      </c>
      <c r="E821" s="228" t="s">
        <v>19</v>
      </c>
      <c r="F821" s="229" t="s">
        <v>1194</v>
      </c>
      <c r="G821" s="227"/>
      <c r="H821" s="230">
        <v>22</v>
      </c>
      <c r="I821" s="231"/>
      <c r="J821" s="227"/>
      <c r="K821" s="227"/>
      <c r="L821" s="232"/>
      <c r="M821" s="233"/>
      <c r="N821" s="234"/>
      <c r="O821" s="234"/>
      <c r="P821" s="234"/>
      <c r="Q821" s="234"/>
      <c r="R821" s="234"/>
      <c r="S821" s="234"/>
      <c r="T821" s="23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6" t="s">
        <v>147</v>
      </c>
      <c r="AU821" s="236" t="s">
        <v>82</v>
      </c>
      <c r="AV821" s="13" t="s">
        <v>82</v>
      </c>
      <c r="AW821" s="13" t="s">
        <v>33</v>
      </c>
      <c r="AX821" s="13" t="s">
        <v>80</v>
      </c>
      <c r="AY821" s="236" t="s">
        <v>130</v>
      </c>
    </row>
    <row r="822" s="2" customFormat="1" ht="16.5" customHeight="1">
      <c r="A822" s="40"/>
      <c r="B822" s="41"/>
      <c r="C822" s="206" t="s">
        <v>1195</v>
      </c>
      <c r="D822" s="206" t="s">
        <v>133</v>
      </c>
      <c r="E822" s="207" t="s">
        <v>1196</v>
      </c>
      <c r="F822" s="208" t="s">
        <v>1197</v>
      </c>
      <c r="G822" s="209" t="s">
        <v>827</v>
      </c>
      <c r="H822" s="271"/>
      <c r="I822" s="211"/>
      <c r="J822" s="212">
        <f>ROUND(I822*H822,2)</f>
        <v>0</v>
      </c>
      <c r="K822" s="208" t="s">
        <v>137</v>
      </c>
      <c r="L822" s="46"/>
      <c r="M822" s="213" t="s">
        <v>19</v>
      </c>
      <c r="N822" s="214" t="s">
        <v>43</v>
      </c>
      <c r="O822" s="86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7" t="s">
        <v>311</v>
      </c>
      <c r="AT822" s="217" t="s">
        <v>133</v>
      </c>
      <c r="AU822" s="217" t="s">
        <v>82</v>
      </c>
      <c r="AY822" s="19" t="s">
        <v>130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19" t="s">
        <v>80</v>
      </c>
      <c r="BK822" s="218">
        <f>ROUND(I822*H822,2)</f>
        <v>0</v>
      </c>
      <c r="BL822" s="19" t="s">
        <v>311</v>
      </c>
      <c r="BM822" s="217" t="s">
        <v>1198</v>
      </c>
    </row>
    <row r="823" s="2" customFormat="1">
      <c r="A823" s="40"/>
      <c r="B823" s="41"/>
      <c r="C823" s="42"/>
      <c r="D823" s="219" t="s">
        <v>140</v>
      </c>
      <c r="E823" s="42"/>
      <c r="F823" s="220" t="s">
        <v>1199</v>
      </c>
      <c r="G823" s="42"/>
      <c r="H823" s="42"/>
      <c r="I823" s="221"/>
      <c r="J823" s="42"/>
      <c r="K823" s="42"/>
      <c r="L823" s="46"/>
      <c r="M823" s="222"/>
      <c r="N823" s="223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140</v>
      </c>
      <c r="AU823" s="19" t="s">
        <v>82</v>
      </c>
    </row>
    <row r="824" s="2" customFormat="1">
      <c r="A824" s="40"/>
      <c r="B824" s="41"/>
      <c r="C824" s="42"/>
      <c r="D824" s="224" t="s">
        <v>141</v>
      </c>
      <c r="E824" s="42"/>
      <c r="F824" s="225" t="s">
        <v>1200</v>
      </c>
      <c r="G824" s="42"/>
      <c r="H824" s="42"/>
      <c r="I824" s="221"/>
      <c r="J824" s="42"/>
      <c r="K824" s="42"/>
      <c r="L824" s="46"/>
      <c r="M824" s="222"/>
      <c r="N824" s="223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141</v>
      </c>
      <c r="AU824" s="19" t="s">
        <v>82</v>
      </c>
    </row>
    <row r="825" s="2" customFormat="1" ht="16.5" customHeight="1">
      <c r="A825" s="40"/>
      <c r="B825" s="41"/>
      <c r="C825" s="206" t="s">
        <v>1201</v>
      </c>
      <c r="D825" s="206" t="s">
        <v>133</v>
      </c>
      <c r="E825" s="207" t="s">
        <v>1202</v>
      </c>
      <c r="F825" s="208" t="s">
        <v>1203</v>
      </c>
      <c r="G825" s="209" t="s">
        <v>1105</v>
      </c>
      <c r="H825" s="210">
        <v>4</v>
      </c>
      <c r="I825" s="211"/>
      <c r="J825" s="212">
        <f>ROUND(I825*H825,2)</f>
        <v>0</v>
      </c>
      <c r="K825" s="208" t="s">
        <v>1106</v>
      </c>
      <c r="L825" s="46"/>
      <c r="M825" s="213" t="s">
        <v>19</v>
      </c>
      <c r="N825" s="214" t="s">
        <v>43</v>
      </c>
      <c r="O825" s="86"/>
      <c r="P825" s="215">
        <f>O825*H825</f>
        <v>0</v>
      </c>
      <c r="Q825" s="215">
        <v>0</v>
      </c>
      <c r="R825" s="215">
        <f>Q825*H825</f>
        <v>0</v>
      </c>
      <c r="S825" s="215">
        <v>0</v>
      </c>
      <c r="T825" s="21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7" t="s">
        <v>311</v>
      </c>
      <c r="AT825" s="217" t="s">
        <v>133</v>
      </c>
      <c r="AU825" s="217" t="s">
        <v>82</v>
      </c>
      <c r="AY825" s="19" t="s">
        <v>130</v>
      </c>
      <c r="BE825" s="218">
        <f>IF(N825="základní",J825,0)</f>
        <v>0</v>
      </c>
      <c r="BF825" s="218">
        <f>IF(N825="snížená",J825,0)</f>
        <v>0</v>
      </c>
      <c r="BG825" s="218">
        <f>IF(N825="zákl. přenesená",J825,0)</f>
        <v>0</v>
      </c>
      <c r="BH825" s="218">
        <f>IF(N825="sníž. přenesená",J825,0)</f>
        <v>0</v>
      </c>
      <c r="BI825" s="218">
        <f>IF(N825="nulová",J825,0)</f>
        <v>0</v>
      </c>
      <c r="BJ825" s="19" t="s">
        <v>80</v>
      </c>
      <c r="BK825" s="218">
        <f>ROUND(I825*H825,2)</f>
        <v>0</v>
      </c>
      <c r="BL825" s="19" t="s">
        <v>311</v>
      </c>
      <c r="BM825" s="217" t="s">
        <v>1204</v>
      </c>
    </row>
    <row r="826" s="2" customFormat="1">
      <c r="A826" s="40"/>
      <c r="B826" s="41"/>
      <c r="C826" s="42"/>
      <c r="D826" s="219" t="s">
        <v>140</v>
      </c>
      <c r="E826" s="42"/>
      <c r="F826" s="220" t="s">
        <v>1205</v>
      </c>
      <c r="G826" s="42"/>
      <c r="H826" s="42"/>
      <c r="I826" s="221"/>
      <c r="J826" s="42"/>
      <c r="K826" s="42"/>
      <c r="L826" s="46"/>
      <c r="M826" s="222"/>
      <c r="N826" s="223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140</v>
      </c>
      <c r="AU826" s="19" t="s">
        <v>82</v>
      </c>
    </row>
    <row r="827" s="12" customFormat="1" ht="22.8" customHeight="1">
      <c r="A827" s="12"/>
      <c r="B827" s="190"/>
      <c r="C827" s="191"/>
      <c r="D827" s="192" t="s">
        <v>71</v>
      </c>
      <c r="E827" s="204" t="s">
        <v>1206</v>
      </c>
      <c r="F827" s="204" t="s">
        <v>1207</v>
      </c>
      <c r="G827" s="191"/>
      <c r="H827" s="191"/>
      <c r="I827" s="194"/>
      <c r="J827" s="205">
        <f>BK827</f>
        <v>0</v>
      </c>
      <c r="K827" s="191"/>
      <c r="L827" s="196"/>
      <c r="M827" s="197"/>
      <c r="N827" s="198"/>
      <c r="O827" s="198"/>
      <c r="P827" s="199">
        <f>SUM(P828:P874)</f>
        <v>0</v>
      </c>
      <c r="Q827" s="198"/>
      <c r="R827" s="199">
        <f>SUM(R828:R874)</f>
        <v>1.9341927999999999</v>
      </c>
      <c r="S827" s="198"/>
      <c r="T827" s="200">
        <f>SUM(T828:T874)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01" t="s">
        <v>82</v>
      </c>
      <c r="AT827" s="202" t="s">
        <v>71</v>
      </c>
      <c r="AU827" s="202" t="s">
        <v>80</v>
      </c>
      <c r="AY827" s="201" t="s">
        <v>130</v>
      </c>
      <c r="BK827" s="203">
        <f>SUM(BK828:BK874)</f>
        <v>0</v>
      </c>
    </row>
    <row r="828" s="2" customFormat="1" ht="16.5" customHeight="1">
      <c r="A828" s="40"/>
      <c r="B828" s="41"/>
      <c r="C828" s="206" t="s">
        <v>1208</v>
      </c>
      <c r="D828" s="206" t="s">
        <v>133</v>
      </c>
      <c r="E828" s="207" t="s">
        <v>1209</v>
      </c>
      <c r="F828" s="208" t="s">
        <v>1210</v>
      </c>
      <c r="G828" s="209" t="s">
        <v>199</v>
      </c>
      <c r="H828" s="210">
        <v>57.640000000000001</v>
      </c>
      <c r="I828" s="211"/>
      <c r="J828" s="212">
        <f>ROUND(I828*H828,2)</f>
        <v>0</v>
      </c>
      <c r="K828" s="208" t="s">
        <v>137</v>
      </c>
      <c r="L828" s="46"/>
      <c r="M828" s="213" t="s">
        <v>19</v>
      </c>
      <c r="N828" s="214" t="s">
        <v>43</v>
      </c>
      <c r="O828" s="86"/>
      <c r="P828" s="215">
        <f>O828*H828</f>
        <v>0</v>
      </c>
      <c r="Q828" s="215">
        <v>0</v>
      </c>
      <c r="R828" s="215">
        <f>Q828*H828</f>
        <v>0</v>
      </c>
      <c r="S828" s="215">
        <v>0</v>
      </c>
      <c r="T828" s="216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17" t="s">
        <v>311</v>
      </c>
      <c r="AT828" s="217" t="s">
        <v>133</v>
      </c>
      <c r="AU828" s="217" t="s">
        <v>82</v>
      </c>
      <c r="AY828" s="19" t="s">
        <v>130</v>
      </c>
      <c r="BE828" s="218">
        <f>IF(N828="základní",J828,0)</f>
        <v>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19" t="s">
        <v>80</v>
      </c>
      <c r="BK828" s="218">
        <f>ROUND(I828*H828,2)</f>
        <v>0</v>
      </c>
      <c r="BL828" s="19" t="s">
        <v>311</v>
      </c>
      <c r="BM828" s="217" t="s">
        <v>1211</v>
      </c>
    </row>
    <row r="829" s="2" customFormat="1">
      <c r="A829" s="40"/>
      <c r="B829" s="41"/>
      <c r="C829" s="42"/>
      <c r="D829" s="219" t="s">
        <v>140</v>
      </c>
      <c r="E829" s="42"/>
      <c r="F829" s="220" t="s">
        <v>1212</v>
      </c>
      <c r="G829" s="42"/>
      <c r="H829" s="42"/>
      <c r="I829" s="221"/>
      <c r="J829" s="42"/>
      <c r="K829" s="42"/>
      <c r="L829" s="46"/>
      <c r="M829" s="222"/>
      <c r="N829" s="223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140</v>
      </c>
      <c r="AU829" s="19" t="s">
        <v>82</v>
      </c>
    </row>
    <row r="830" s="2" customFormat="1">
      <c r="A830" s="40"/>
      <c r="B830" s="41"/>
      <c r="C830" s="42"/>
      <c r="D830" s="224" t="s">
        <v>141</v>
      </c>
      <c r="E830" s="42"/>
      <c r="F830" s="225" t="s">
        <v>1213</v>
      </c>
      <c r="G830" s="42"/>
      <c r="H830" s="42"/>
      <c r="I830" s="221"/>
      <c r="J830" s="42"/>
      <c r="K830" s="42"/>
      <c r="L830" s="46"/>
      <c r="M830" s="222"/>
      <c r="N830" s="223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141</v>
      </c>
      <c r="AU830" s="19" t="s">
        <v>82</v>
      </c>
    </row>
    <row r="831" s="13" customFormat="1">
      <c r="A831" s="13"/>
      <c r="B831" s="226"/>
      <c r="C831" s="227"/>
      <c r="D831" s="219" t="s">
        <v>147</v>
      </c>
      <c r="E831" s="228" t="s">
        <v>19</v>
      </c>
      <c r="F831" s="229" t="s">
        <v>1214</v>
      </c>
      <c r="G831" s="227"/>
      <c r="H831" s="230">
        <v>57.640000000000001</v>
      </c>
      <c r="I831" s="231"/>
      <c r="J831" s="227"/>
      <c r="K831" s="227"/>
      <c r="L831" s="232"/>
      <c r="M831" s="233"/>
      <c r="N831" s="234"/>
      <c r="O831" s="234"/>
      <c r="P831" s="234"/>
      <c r="Q831" s="234"/>
      <c r="R831" s="234"/>
      <c r="S831" s="234"/>
      <c r="T831" s="235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6" t="s">
        <v>147</v>
      </c>
      <c r="AU831" s="236" t="s">
        <v>82</v>
      </c>
      <c r="AV831" s="13" t="s">
        <v>82</v>
      </c>
      <c r="AW831" s="13" t="s">
        <v>33</v>
      </c>
      <c r="AX831" s="13" t="s">
        <v>80</v>
      </c>
      <c r="AY831" s="236" t="s">
        <v>130</v>
      </c>
    </row>
    <row r="832" s="2" customFormat="1" ht="16.5" customHeight="1">
      <c r="A832" s="40"/>
      <c r="B832" s="41"/>
      <c r="C832" s="206" t="s">
        <v>1215</v>
      </c>
      <c r="D832" s="206" t="s">
        <v>133</v>
      </c>
      <c r="E832" s="207" t="s">
        <v>1216</v>
      </c>
      <c r="F832" s="208" t="s">
        <v>1217</v>
      </c>
      <c r="G832" s="209" t="s">
        <v>199</v>
      </c>
      <c r="H832" s="210">
        <v>57.640000000000001</v>
      </c>
      <c r="I832" s="211"/>
      <c r="J832" s="212">
        <f>ROUND(I832*H832,2)</f>
        <v>0</v>
      </c>
      <c r="K832" s="208" t="s">
        <v>137</v>
      </c>
      <c r="L832" s="46"/>
      <c r="M832" s="213" t="s">
        <v>19</v>
      </c>
      <c r="N832" s="214" t="s">
        <v>43</v>
      </c>
      <c r="O832" s="86"/>
      <c r="P832" s="215">
        <f>O832*H832</f>
        <v>0</v>
      </c>
      <c r="Q832" s="215">
        <v>0.00029999999999999997</v>
      </c>
      <c r="R832" s="215">
        <f>Q832*H832</f>
        <v>0.017291999999999998</v>
      </c>
      <c r="S832" s="215">
        <v>0</v>
      </c>
      <c r="T832" s="216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7" t="s">
        <v>311</v>
      </c>
      <c r="AT832" s="217" t="s">
        <v>133</v>
      </c>
      <c r="AU832" s="217" t="s">
        <v>82</v>
      </c>
      <c r="AY832" s="19" t="s">
        <v>130</v>
      </c>
      <c r="BE832" s="218">
        <f>IF(N832="základní",J832,0)</f>
        <v>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9" t="s">
        <v>80</v>
      </c>
      <c r="BK832" s="218">
        <f>ROUND(I832*H832,2)</f>
        <v>0</v>
      </c>
      <c r="BL832" s="19" t="s">
        <v>311</v>
      </c>
      <c r="BM832" s="217" t="s">
        <v>1218</v>
      </c>
    </row>
    <row r="833" s="2" customFormat="1">
      <c r="A833" s="40"/>
      <c r="B833" s="41"/>
      <c r="C833" s="42"/>
      <c r="D833" s="219" t="s">
        <v>140</v>
      </c>
      <c r="E833" s="42"/>
      <c r="F833" s="220" t="s">
        <v>1219</v>
      </c>
      <c r="G833" s="42"/>
      <c r="H833" s="42"/>
      <c r="I833" s="221"/>
      <c r="J833" s="42"/>
      <c r="K833" s="42"/>
      <c r="L833" s="46"/>
      <c r="M833" s="222"/>
      <c r="N833" s="223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9" t="s">
        <v>140</v>
      </c>
      <c r="AU833" s="19" t="s">
        <v>82</v>
      </c>
    </row>
    <row r="834" s="2" customFormat="1">
      <c r="A834" s="40"/>
      <c r="B834" s="41"/>
      <c r="C834" s="42"/>
      <c r="D834" s="224" t="s">
        <v>141</v>
      </c>
      <c r="E834" s="42"/>
      <c r="F834" s="225" t="s">
        <v>1220</v>
      </c>
      <c r="G834" s="42"/>
      <c r="H834" s="42"/>
      <c r="I834" s="221"/>
      <c r="J834" s="42"/>
      <c r="K834" s="42"/>
      <c r="L834" s="46"/>
      <c r="M834" s="222"/>
      <c r="N834" s="223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141</v>
      </c>
      <c r="AU834" s="19" t="s">
        <v>82</v>
      </c>
    </row>
    <row r="835" s="2" customFormat="1" ht="21.75" customHeight="1">
      <c r="A835" s="40"/>
      <c r="B835" s="41"/>
      <c r="C835" s="206" t="s">
        <v>1221</v>
      </c>
      <c r="D835" s="206" t="s">
        <v>133</v>
      </c>
      <c r="E835" s="207" t="s">
        <v>1222</v>
      </c>
      <c r="F835" s="208" t="s">
        <v>1223</v>
      </c>
      <c r="G835" s="209" t="s">
        <v>302</v>
      </c>
      <c r="H835" s="210">
        <v>60.82</v>
      </c>
      <c r="I835" s="211"/>
      <c r="J835" s="212">
        <f>ROUND(I835*H835,2)</f>
        <v>0</v>
      </c>
      <c r="K835" s="208" t="s">
        <v>137</v>
      </c>
      <c r="L835" s="46"/>
      <c r="M835" s="213" t="s">
        <v>19</v>
      </c>
      <c r="N835" s="214" t="s">
        <v>43</v>
      </c>
      <c r="O835" s="86"/>
      <c r="P835" s="215">
        <f>O835*H835</f>
        <v>0</v>
      </c>
      <c r="Q835" s="215">
        <v>0.00058399999999999999</v>
      </c>
      <c r="R835" s="215">
        <f>Q835*H835</f>
        <v>0.035518880000000003</v>
      </c>
      <c r="S835" s="215">
        <v>0</v>
      </c>
      <c r="T835" s="216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7" t="s">
        <v>311</v>
      </c>
      <c r="AT835" s="217" t="s">
        <v>133</v>
      </c>
      <c r="AU835" s="217" t="s">
        <v>82</v>
      </c>
      <c r="AY835" s="19" t="s">
        <v>130</v>
      </c>
      <c r="BE835" s="218">
        <f>IF(N835="základní",J835,0)</f>
        <v>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9" t="s">
        <v>80</v>
      </c>
      <c r="BK835" s="218">
        <f>ROUND(I835*H835,2)</f>
        <v>0</v>
      </c>
      <c r="BL835" s="19" t="s">
        <v>311</v>
      </c>
      <c r="BM835" s="217" t="s">
        <v>1224</v>
      </c>
    </row>
    <row r="836" s="2" customFormat="1">
      <c r="A836" s="40"/>
      <c r="B836" s="41"/>
      <c r="C836" s="42"/>
      <c r="D836" s="219" t="s">
        <v>140</v>
      </c>
      <c r="E836" s="42"/>
      <c r="F836" s="220" t="s">
        <v>1225</v>
      </c>
      <c r="G836" s="42"/>
      <c r="H836" s="42"/>
      <c r="I836" s="221"/>
      <c r="J836" s="42"/>
      <c r="K836" s="42"/>
      <c r="L836" s="46"/>
      <c r="M836" s="222"/>
      <c r="N836" s="223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140</v>
      </c>
      <c r="AU836" s="19" t="s">
        <v>82</v>
      </c>
    </row>
    <row r="837" s="2" customFormat="1">
      <c r="A837" s="40"/>
      <c r="B837" s="41"/>
      <c r="C837" s="42"/>
      <c r="D837" s="224" t="s">
        <v>141</v>
      </c>
      <c r="E837" s="42"/>
      <c r="F837" s="225" t="s">
        <v>1226</v>
      </c>
      <c r="G837" s="42"/>
      <c r="H837" s="42"/>
      <c r="I837" s="221"/>
      <c r="J837" s="42"/>
      <c r="K837" s="42"/>
      <c r="L837" s="46"/>
      <c r="M837" s="222"/>
      <c r="N837" s="223"/>
      <c r="O837" s="86"/>
      <c r="P837" s="86"/>
      <c r="Q837" s="86"/>
      <c r="R837" s="86"/>
      <c r="S837" s="86"/>
      <c r="T837" s="87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9" t="s">
        <v>141</v>
      </c>
      <c r="AU837" s="19" t="s">
        <v>82</v>
      </c>
    </row>
    <row r="838" s="13" customFormat="1">
      <c r="A838" s="13"/>
      <c r="B838" s="226"/>
      <c r="C838" s="227"/>
      <c r="D838" s="219" t="s">
        <v>147</v>
      </c>
      <c r="E838" s="228" t="s">
        <v>19</v>
      </c>
      <c r="F838" s="229" t="s">
        <v>1227</v>
      </c>
      <c r="G838" s="227"/>
      <c r="H838" s="230">
        <v>7.5</v>
      </c>
      <c r="I838" s="231"/>
      <c r="J838" s="227"/>
      <c r="K838" s="227"/>
      <c r="L838" s="232"/>
      <c r="M838" s="233"/>
      <c r="N838" s="234"/>
      <c r="O838" s="234"/>
      <c r="P838" s="234"/>
      <c r="Q838" s="234"/>
      <c r="R838" s="234"/>
      <c r="S838" s="234"/>
      <c r="T838" s="23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6" t="s">
        <v>147</v>
      </c>
      <c r="AU838" s="236" t="s">
        <v>82</v>
      </c>
      <c r="AV838" s="13" t="s">
        <v>82</v>
      </c>
      <c r="AW838" s="13" t="s">
        <v>33</v>
      </c>
      <c r="AX838" s="13" t="s">
        <v>72</v>
      </c>
      <c r="AY838" s="236" t="s">
        <v>130</v>
      </c>
    </row>
    <row r="839" s="13" customFormat="1">
      <c r="A839" s="13"/>
      <c r="B839" s="226"/>
      <c r="C839" s="227"/>
      <c r="D839" s="219" t="s">
        <v>147</v>
      </c>
      <c r="E839" s="228" t="s">
        <v>19</v>
      </c>
      <c r="F839" s="229" t="s">
        <v>1228</v>
      </c>
      <c r="G839" s="227"/>
      <c r="H839" s="230">
        <v>-0.90000000000000002</v>
      </c>
      <c r="I839" s="231"/>
      <c r="J839" s="227"/>
      <c r="K839" s="227"/>
      <c r="L839" s="232"/>
      <c r="M839" s="233"/>
      <c r="N839" s="234"/>
      <c r="O839" s="234"/>
      <c r="P839" s="234"/>
      <c r="Q839" s="234"/>
      <c r="R839" s="234"/>
      <c r="S839" s="234"/>
      <c r="T839" s="23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6" t="s">
        <v>147</v>
      </c>
      <c r="AU839" s="236" t="s">
        <v>82</v>
      </c>
      <c r="AV839" s="13" t="s">
        <v>82</v>
      </c>
      <c r="AW839" s="13" t="s">
        <v>33</v>
      </c>
      <c r="AX839" s="13" t="s">
        <v>72</v>
      </c>
      <c r="AY839" s="236" t="s">
        <v>130</v>
      </c>
    </row>
    <row r="840" s="13" customFormat="1">
      <c r="A840" s="13"/>
      <c r="B840" s="226"/>
      <c r="C840" s="227"/>
      <c r="D840" s="219" t="s">
        <v>147</v>
      </c>
      <c r="E840" s="228" t="s">
        <v>19</v>
      </c>
      <c r="F840" s="229" t="s">
        <v>1229</v>
      </c>
      <c r="G840" s="227"/>
      <c r="H840" s="230">
        <v>-0.80000000000000004</v>
      </c>
      <c r="I840" s="231"/>
      <c r="J840" s="227"/>
      <c r="K840" s="227"/>
      <c r="L840" s="232"/>
      <c r="M840" s="233"/>
      <c r="N840" s="234"/>
      <c r="O840" s="234"/>
      <c r="P840" s="234"/>
      <c r="Q840" s="234"/>
      <c r="R840" s="234"/>
      <c r="S840" s="234"/>
      <c r="T840" s="23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6" t="s">
        <v>147</v>
      </c>
      <c r="AU840" s="236" t="s">
        <v>82</v>
      </c>
      <c r="AV840" s="13" t="s">
        <v>82</v>
      </c>
      <c r="AW840" s="13" t="s">
        <v>33</v>
      </c>
      <c r="AX840" s="13" t="s">
        <v>72</v>
      </c>
      <c r="AY840" s="236" t="s">
        <v>130</v>
      </c>
    </row>
    <row r="841" s="13" customFormat="1">
      <c r="A841" s="13"/>
      <c r="B841" s="226"/>
      <c r="C841" s="227"/>
      <c r="D841" s="219" t="s">
        <v>147</v>
      </c>
      <c r="E841" s="228" t="s">
        <v>19</v>
      </c>
      <c r="F841" s="229" t="s">
        <v>1230</v>
      </c>
      <c r="G841" s="227"/>
      <c r="H841" s="230">
        <v>7.5</v>
      </c>
      <c r="I841" s="231"/>
      <c r="J841" s="227"/>
      <c r="K841" s="227"/>
      <c r="L841" s="232"/>
      <c r="M841" s="233"/>
      <c r="N841" s="234"/>
      <c r="O841" s="234"/>
      <c r="P841" s="234"/>
      <c r="Q841" s="234"/>
      <c r="R841" s="234"/>
      <c r="S841" s="234"/>
      <c r="T841" s="23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6" t="s">
        <v>147</v>
      </c>
      <c r="AU841" s="236" t="s">
        <v>82</v>
      </c>
      <c r="AV841" s="13" t="s">
        <v>82</v>
      </c>
      <c r="AW841" s="13" t="s">
        <v>33</v>
      </c>
      <c r="AX841" s="13" t="s">
        <v>72</v>
      </c>
      <c r="AY841" s="236" t="s">
        <v>130</v>
      </c>
    </row>
    <row r="842" s="13" customFormat="1">
      <c r="A842" s="13"/>
      <c r="B842" s="226"/>
      <c r="C842" s="227"/>
      <c r="D842" s="219" t="s">
        <v>147</v>
      </c>
      <c r="E842" s="228" t="s">
        <v>19</v>
      </c>
      <c r="F842" s="229" t="s">
        <v>1229</v>
      </c>
      <c r="G842" s="227"/>
      <c r="H842" s="230">
        <v>-0.80000000000000004</v>
      </c>
      <c r="I842" s="231"/>
      <c r="J842" s="227"/>
      <c r="K842" s="227"/>
      <c r="L842" s="232"/>
      <c r="M842" s="233"/>
      <c r="N842" s="234"/>
      <c r="O842" s="234"/>
      <c r="P842" s="234"/>
      <c r="Q842" s="234"/>
      <c r="R842" s="234"/>
      <c r="S842" s="234"/>
      <c r="T842" s="23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6" t="s">
        <v>147</v>
      </c>
      <c r="AU842" s="236" t="s">
        <v>82</v>
      </c>
      <c r="AV842" s="13" t="s">
        <v>82</v>
      </c>
      <c r="AW842" s="13" t="s">
        <v>33</v>
      </c>
      <c r="AX842" s="13" t="s">
        <v>72</v>
      </c>
      <c r="AY842" s="236" t="s">
        <v>130</v>
      </c>
    </row>
    <row r="843" s="13" customFormat="1">
      <c r="A843" s="13"/>
      <c r="B843" s="226"/>
      <c r="C843" s="227"/>
      <c r="D843" s="219" t="s">
        <v>147</v>
      </c>
      <c r="E843" s="228" t="s">
        <v>19</v>
      </c>
      <c r="F843" s="229" t="s">
        <v>1231</v>
      </c>
      <c r="G843" s="227"/>
      <c r="H843" s="230">
        <v>17.399999999999999</v>
      </c>
      <c r="I843" s="231"/>
      <c r="J843" s="227"/>
      <c r="K843" s="227"/>
      <c r="L843" s="232"/>
      <c r="M843" s="233"/>
      <c r="N843" s="234"/>
      <c r="O843" s="234"/>
      <c r="P843" s="234"/>
      <c r="Q843" s="234"/>
      <c r="R843" s="234"/>
      <c r="S843" s="234"/>
      <c r="T843" s="235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6" t="s">
        <v>147</v>
      </c>
      <c r="AU843" s="236" t="s">
        <v>82</v>
      </c>
      <c r="AV843" s="13" t="s">
        <v>82</v>
      </c>
      <c r="AW843" s="13" t="s">
        <v>33</v>
      </c>
      <c r="AX843" s="13" t="s">
        <v>72</v>
      </c>
      <c r="AY843" s="236" t="s">
        <v>130</v>
      </c>
    </row>
    <row r="844" s="13" customFormat="1">
      <c r="A844" s="13"/>
      <c r="B844" s="226"/>
      <c r="C844" s="227"/>
      <c r="D844" s="219" t="s">
        <v>147</v>
      </c>
      <c r="E844" s="228" t="s">
        <v>19</v>
      </c>
      <c r="F844" s="229" t="s">
        <v>561</v>
      </c>
      <c r="G844" s="227"/>
      <c r="H844" s="230">
        <v>-1.8</v>
      </c>
      <c r="I844" s="231"/>
      <c r="J844" s="227"/>
      <c r="K844" s="227"/>
      <c r="L844" s="232"/>
      <c r="M844" s="233"/>
      <c r="N844" s="234"/>
      <c r="O844" s="234"/>
      <c r="P844" s="234"/>
      <c r="Q844" s="234"/>
      <c r="R844" s="234"/>
      <c r="S844" s="234"/>
      <c r="T844" s="23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6" t="s">
        <v>147</v>
      </c>
      <c r="AU844" s="236" t="s">
        <v>82</v>
      </c>
      <c r="AV844" s="13" t="s">
        <v>82</v>
      </c>
      <c r="AW844" s="13" t="s">
        <v>33</v>
      </c>
      <c r="AX844" s="13" t="s">
        <v>72</v>
      </c>
      <c r="AY844" s="236" t="s">
        <v>130</v>
      </c>
    </row>
    <row r="845" s="13" customFormat="1">
      <c r="A845" s="13"/>
      <c r="B845" s="226"/>
      <c r="C845" s="227"/>
      <c r="D845" s="219" t="s">
        <v>147</v>
      </c>
      <c r="E845" s="228" t="s">
        <v>19</v>
      </c>
      <c r="F845" s="229" t="s">
        <v>1229</v>
      </c>
      <c r="G845" s="227"/>
      <c r="H845" s="230">
        <v>-0.80000000000000004</v>
      </c>
      <c r="I845" s="231"/>
      <c r="J845" s="227"/>
      <c r="K845" s="227"/>
      <c r="L845" s="232"/>
      <c r="M845" s="233"/>
      <c r="N845" s="234"/>
      <c r="O845" s="234"/>
      <c r="P845" s="234"/>
      <c r="Q845" s="234"/>
      <c r="R845" s="234"/>
      <c r="S845" s="234"/>
      <c r="T845" s="235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6" t="s">
        <v>147</v>
      </c>
      <c r="AU845" s="236" t="s">
        <v>82</v>
      </c>
      <c r="AV845" s="13" t="s">
        <v>82</v>
      </c>
      <c r="AW845" s="13" t="s">
        <v>33</v>
      </c>
      <c r="AX845" s="13" t="s">
        <v>72</v>
      </c>
      <c r="AY845" s="236" t="s">
        <v>130</v>
      </c>
    </row>
    <row r="846" s="13" customFormat="1">
      <c r="A846" s="13"/>
      <c r="B846" s="226"/>
      <c r="C846" s="227"/>
      <c r="D846" s="219" t="s">
        <v>147</v>
      </c>
      <c r="E846" s="228" t="s">
        <v>19</v>
      </c>
      <c r="F846" s="229" t="s">
        <v>1232</v>
      </c>
      <c r="G846" s="227"/>
      <c r="H846" s="230">
        <v>-0.69999999999999996</v>
      </c>
      <c r="I846" s="231"/>
      <c r="J846" s="227"/>
      <c r="K846" s="227"/>
      <c r="L846" s="232"/>
      <c r="M846" s="233"/>
      <c r="N846" s="234"/>
      <c r="O846" s="234"/>
      <c r="P846" s="234"/>
      <c r="Q846" s="234"/>
      <c r="R846" s="234"/>
      <c r="S846" s="234"/>
      <c r="T846" s="23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6" t="s">
        <v>147</v>
      </c>
      <c r="AU846" s="236" t="s">
        <v>82</v>
      </c>
      <c r="AV846" s="13" t="s">
        <v>82</v>
      </c>
      <c r="AW846" s="13" t="s">
        <v>33</v>
      </c>
      <c r="AX846" s="13" t="s">
        <v>72</v>
      </c>
      <c r="AY846" s="236" t="s">
        <v>130</v>
      </c>
    </row>
    <row r="847" s="13" customFormat="1">
      <c r="A847" s="13"/>
      <c r="B847" s="226"/>
      <c r="C847" s="227"/>
      <c r="D847" s="219" t="s">
        <v>147</v>
      </c>
      <c r="E847" s="228" t="s">
        <v>19</v>
      </c>
      <c r="F847" s="229" t="s">
        <v>1233</v>
      </c>
      <c r="G847" s="227"/>
      <c r="H847" s="230">
        <v>12.699999999999999</v>
      </c>
      <c r="I847" s="231"/>
      <c r="J847" s="227"/>
      <c r="K847" s="227"/>
      <c r="L847" s="232"/>
      <c r="M847" s="233"/>
      <c r="N847" s="234"/>
      <c r="O847" s="234"/>
      <c r="P847" s="234"/>
      <c r="Q847" s="234"/>
      <c r="R847" s="234"/>
      <c r="S847" s="234"/>
      <c r="T847" s="235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6" t="s">
        <v>147</v>
      </c>
      <c r="AU847" s="236" t="s">
        <v>82</v>
      </c>
      <c r="AV847" s="13" t="s">
        <v>82</v>
      </c>
      <c r="AW847" s="13" t="s">
        <v>33</v>
      </c>
      <c r="AX847" s="13" t="s">
        <v>72</v>
      </c>
      <c r="AY847" s="236" t="s">
        <v>130</v>
      </c>
    </row>
    <row r="848" s="13" customFormat="1">
      <c r="A848" s="13"/>
      <c r="B848" s="226"/>
      <c r="C848" s="227"/>
      <c r="D848" s="219" t="s">
        <v>147</v>
      </c>
      <c r="E848" s="228" t="s">
        <v>19</v>
      </c>
      <c r="F848" s="229" t="s">
        <v>1228</v>
      </c>
      <c r="G848" s="227"/>
      <c r="H848" s="230">
        <v>-0.90000000000000002</v>
      </c>
      <c r="I848" s="231"/>
      <c r="J848" s="227"/>
      <c r="K848" s="227"/>
      <c r="L848" s="232"/>
      <c r="M848" s="233"/>
      <c r="N848" s="234"/>
      <c r="O848" s="234"/>
      <c r="P848" s="234"/>
      <c r="Q848" s="234"/>
      <c r="R848" s="234"/>
      <c r="S848" s="234"/>
      <c r="T848" s="23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6" t="s">
        <v>147</v>
      </c>
      <c r="AU848" s="236" t="s">
        <v>82</v>
      </c>
      <c r="AV848" s="13" t="s">
        <v>82</v>
      </c>
      <c r="AW848" s="13" t="s">
        <v>33</v>
      </c>
      <c r="AX848" s="13" t="s">
        <v>72</v>
      </c>
      <c r="AY848" s="236" t="s">
        <v>130</v>
      </c>
    </row>
    <row r="849" s="13" customFormat="1">
      <c r="A849" s="13"/>
      <c r="B849" s="226"/>
      <c r="C849" s="227"/>
      <c r="D849" s="219" t="s">
        <v>147</v>
      </c>
      <c r="E849" s="228" t="s">
        <v>19</v>
      </c>
      <c r="F849" s="229" t="s">
        <v>627</v>
      </c>
      <c r="G849" s="227"/>
      <c r="H849" s="230">
        <v>-1.1000000000000001</v>
      </c>
      <c r="I849" s="231"/>
      <c r="J849" s="227"/>
      <c r="K849" s="227"/>
      <c r="L849" s="232"/>
      <c r="M849" s="233"/>
      <c r="N849" s="234"/>
      <c r="O849" s="234"/>
      <c r="P849" s="234"/>
      <c r="Q849" s="234"/>
      <c r="R849" s="234"/>
      <c r="S849" s="234"/>
      <c r="T849" s="23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6" t="s">
        <v>147</v>
      </c>
      <c r="AU849" s="236" t="s">
        <v>82</v>
      </c>
      <c r="AV849" s="13" t="s">
        <v>82</v>
      </c>
      <c r="AW849" s="13" t="s">
        <v>33</v>
      </c>
      <c r="AX849" s="13" t="s">
        <v>72</v>
      </c>
      <c r="AY849" s="236" t="s">
        <v>130</v>
      </c>
    </row>
    <row r="850" s="13" customFormat="1">
      <c r="A850" s="13"/>
      <c r="B850" s="226"/>
      <c r="C850" s="227"/>
      <c r="D850" s="219" t="s">
        <v>147</v>
      </c>
      <c r="E850" s="228" t="s">
        <v>19</v>
      </c>
      <c r="F850" s="229" t="s">
        <v>550</v>
      </c>
      <c r="G850" s="227"/>
      <c r="H850" s="230">
        <v>-1.3999999999999999</v>
      </c>
      <c r="I850" s="231"/>
      <c r="J850" s="227"/>
      <c r="K850" s="227"/>
      <c r="L850" s="232"/>
      <c r="M850" s="233"/>
      <c r="N850" s="234"/>
      <c r="O850" s="234"/>
      <c r="P850" s="234"/>
      <c r="Q850" s="234"/>
      <c r="R850" s="234"/>
      <c r="S850" s="234"/>
      <c r="T850" s="23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6" t="s">
        <v>147</v>
      </c>
      <c r="AU850" s="236" t="s">
        <v>82</v>
      </c>
      <c r="AV850" s="13" t="s">
        <v>82</v>
      </c>
      <c r="AW850" s="13" t="s">
        <v>33</v>
      </c>
      <c r="AX850" s="13" t="s">
        <v>72</v>
      </c>
      <c r="AY850" s="236" t="s">
        <v>130</v>
      </c>
    </row>
    <row r="851" s="13" customFormat="1">
      <c r="A851" s="13"/>
      <c r="B851" s="226"/>
      <c r="C851" s="227"/>
      <c r="D851" s="219" t="s">
        <v>147</v>
      </c>
      <c r="E851" s="228" t="s">
        <v>19</v>
      </c>
      <c r="F851" s="229" t="s">
        <v>1234</v>
      </c>
      <c r="G851" s="227"/>
      <c r="H851" s="230">
        <v>5.5999999999999996</v>
      </c>
      <c r="I851" s="231"/>
      <c r="J851" s="227"/>
      <c r="K851" s="227"/>
      <c r="L851" s="232"/>
      <c r="M851" s="233"/>
      <c r="N851" s="234"/>
      <c r="O851" s="234"/>
      <c r="P851" s="234"/>
      <c r="Q851" s="234"/>
      <c r="R851" s="234"/>
      <c r="S851" s="234"/>
      <c r="T851" s="235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6" t="s">
        <v>147</v>
      </c>
      <c r="AU851" s="236" t="s">
        <v>82</v>
      </c>
      <c r="AV851" s="13" t="s">
        <v>82</v>
      </c>
      <c r="AW851" s="13" t="s">
        <v>33</v>
      </c>
      <c r="AX851" s="13" t="s">
        <v>72</v>
      </c>
      <c r="AY851" s="236" t="s">
        <v>130</v>
      </c>
    </row>
    <row r="852" s="13" customFormat="1">
      <c r="A852" s="13"/>
      <c r="B852" s="226"/>
      <c r="C852" s="227"/>
      <c r="D852" s="219" t="s">
        <v>147</v>
      </c>
      <c r="E852" s="228" t="s">
        <v>19</v>
      </c>
      <c r="F852" s="229" t="s">
        <v>1232</v>
      </c>
      <c r="G852" s="227"/>
      <c r="H852" s="230">
        <v>-0.69999999999999996</v>
      </c>
      <c r="I852" s="231"/>
      <c r="J852" s="227"/>
      <c r="K852" s="227"/>
      <c r="L852" s="232"/>
      <c r="M852" s="233"/>
      <c r="N852" s="234"/>
      <c r="O852" s="234"/>
      <c r="P852" s="234"/>
      <c r="Q852" s="234"/>
      <c r="R852" s="234"/>
      <c r="S852" s="234"/>
      <c r="T852" s="235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6" t="s">
        <v>147</v>
      </c>
      <c r="AU852" s="236" t="s">
        <v>82</v>
      </c>
      <c r="AV852" s="13" t="s">
        <v>82</v>
      </c>
      <c r="AW852" s="13" t="s">
        <v>33</v>
      </c>
      <c r="AX852" s="13" t="s">
        <v>72</v>
      </c>
      <c r="AY852" s="236" t="s">
        <v>130</v>
      </c>
    </row>
    <row r="853" s="13" customFormat="1">
      <c r="A853" s="13"/>
      <c r="B853" s="226"/>
      <c r="C853" s="227"/>
      <c r="D853" s="219" t="s">
        <v>147</v>
      </c>
      <c r="E853" s="228" t="s">
        <v>19</v>
      </c>
      <c r="F853" s="229" t="s">
        <v>1235</v>
      </c>
      <c r="G853" s="227"/>
      <c r="H853" s="230">
        <v>5.5999999999999996</v>
      </c>
      <c r="I853" s="231"/>
      <c r="J853" s="227"/>
      <c r="K853" s="227"/>
      <c r="L853" s="232"/>
      <c r="M853" s="233"/>
      <c r="N853" s="234"/>
      <c r="O853" s="234"/>
      <c r="P853" s="234"/>
      <c r="Q853" s="234"/>
      <c r="R853" s="234"/>
      <c r="S853" s="234"/>
      <c r="T853" s="235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6" t="s">
        <v>147</v>
      </c>
      <c r="AU853" s="236" t="s">
        <v>82</v>
      </c>
      <c r="AV853" s="13" t="s">
        <v>82</v>
      </c>
      <c r="AW853" s="13" t="s">
        <v>33</v>
      </c>
      <c r="AX853" s="13" t="s">
        <v>72</v>
      </c>
      <c r="AY853" s="236" t="s">
        <v>130</v>
      </c>
    </row>
    <row r="854" s="13" customFormat="1">
      <c r="A854" s="13"/>
      <c r="B854" s="226"/>
      <c r="C854" s="227"/>
      <c r="D854" s="219" t="s">
        <v>147</v>
      </c>
      <c r="E854" s="228" t="s">
        <v>19</v>
      </c>
      <c r="F854" s="229" t="s">
        <v>1232</v>
      </c>
      <c r="G854" s="227"/>
      <c r="H854" s="230">
        <v>-0.69999999999999996</v>
      </c>
      <c r="I854" s="231"/>
      <c r="J854" s="227"/>
      <c r="K854" s="227"/>
      <c r="L854" s="232"/>
      <c r="M854" s="233"/>
      <c r="N854" s="234"/>
      <c r="O854" s="234"/>
      <c r="P854" s="234"/>
      <c r="Q854" s="234"/>
      <c r="R854" s="234"/>
      <c r="S854" s="234"/>
      <c r="T854" s="235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6" t="s">
        <v>147</v>
      </c>
      <c r="AU854" s="236" t="s">
        <v>82</v>
      </c>
      <c r="AV854" s="13" t="s">
        <v>82</v>
      </c>
      <c r="AW854" s="13" t="s">
        <v>33</v>
      </c>
      <c r="AX854" s="13" t="s">
        <v>72</v>
      </c>
      <c r="AY854" s="236" t="s">
        <v>130</v>
      </c>
    </row>
    <row r="855" s="13" customFormat="1">
      <c r="A855" s="13"/>
      <c r="B855" s="226"/>
      <c r="C855" s="227"/>
      <c r="D855" s="219" t="s">
        <v>147</v>
      </c>
      <c r="E855" s="228" t="s">
        <v>19</v>
      </c>
      <c r="F855" s="229" t="s">
        <v>1236</v>
      </c>
      <c r="G855" s="227"/>
      <c r="H855" s="230">
        <v>17.32</v>
      </c>
      <c r="I855" s="231"/>
      <c r="J855" s="227"/>
      <c r="K855" s="227"/>
      <c r="L855" s="232"/>
      <c r="M855" s="233"/>
      <c r="N855" s="234"/>
      <c r="O855" s="234"/>
      <c r="P855" s="234"/>
      <c r="Q855" s="234"/>
      <c r="R855" s="234"/>
      <c r="S855" s="234"/>
      <c r="T855" s="23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6" t="s">
        <v>147</v>
      </c>
      <c r="AU855" s="236" t="s">
        <v>82</v>
      </c>
      <c r="AV855" s="13" t="s">
        <v>82</v>
      </c>
      <c r="AW855" s="13" t="s">
        <v>33</v>
      </c>
      <c r="AX855" s="13" t="s">
        <v>72</v>
      </c>
      <c r="AY855" s="236" t="s">
        <v>130</v>
      </c>
    </row>
    <row r="856" s="13" customFormat="1">
      <c r="A856" s="13"/>
      <c r="B856" s="226"/>
      <c r="C856" s="227"/>
      <c r="D856" s="219" t="s">
        <v>147</v>
      </c>
      <c r="E856" s="228" t="s">
        <v>19</v>
      </c>
      <c r="F856" s="229" t="s">
        <v>571</v>
      </c>
      <c r="G856" s="227"/>
      <c r="H856" s="230">
        <v>-2.2000000000000002</v>
      </c>
      <c r="I856" s="231"/>
      <c r="J856" s="227"/>
      <c r="K856" s="227"/>
      <c r="L856" s="232"/>
      <c r="M856" s="233"/>
      <c r="N856" s="234"/>
      <c r="O856" s="234"/>
      <c r="P856" s="234"/>
      <c r="Q856" s="234"/>
      <c r="R856" s="234"/>
      <c r="S856" s="234"/>
      <c r="T856" s="235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6" t="s">
        <v>147</v>
      </c>
      <c r="AU856" s="236" t="s">
        <v>82</v>
      </c>
      <c r="AV856" s="13" t="s">
        <v>82</v>
      </c>
      <c r="AW856" s="13" t="s">
        <v>33</v>
      </c>
      <c r="AX856" s="13" t="s">
        <v>72</v>
      </c>
      <c r="AY856" s="236" t="s">
        <v>130</v>
      </c>
    </row>
    <row r="857" s="15" customFormat="1">
      <c r="A857" s="15"/>
      <c r="B857" s="247"/>
      <c r="C857" s="248"/>
      <c r="D857" s="219" t="s">
        <v>147</v>
      </c>
      <c r="E857" s="249" t="s">
        <v>19</v>
      </c>
      <c r="F857" s="250" t="s">
        <v>165</v>
      </c>
      <c r="G857" s="248"/>
      <c r="H857" s="251">
        <v>60.82</v>
      </c>
      <c r="I857" s="252"/>
      <c r="J857" s="248"/>
      <c r="K857" s="248"/>
      <c r="L857" s="253"/>
      <c r="M857" s="254"/>
      <c r="N857" s="255"/>
      <c r="O857" s="255"/>
      <c r="P857" s="255"/>
      <c r="Q857" s="255"/>
      <c r="R857" s="255"/>
      <c r="S857" s="255"/>
      <c r="T857" s="256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7" t="s">
        <v>147</v>
      </c>
      <c r="AU857" s="257" t="s">
        <v>82</v>
      </c>
      <c r="AV857" s="15" t="s">
        <v>157</v>
      </c>
      <c r="AW857" s="15" t="s">
        <v>4</v>
      </c>
      <c r="AX857" s="15" t="s">
        <v>80</v>
      </c>
      <c r="AY857" s="257" t="s">
        <v>130</v>
      </c>
    </row>
    <row r="858" s="2" customFormat="1" ht="16.5" customHeight="1">
      <c r="A858" s="40"/>
      <c r="B858" s="41"/>
      <c r="C858" s="258" t="s">
        <v>1237</v>
      </c>
      <c r="D858" s="258" t="s">
        <v>166</v>
      </c>
      <c r="E858" s="259" t="s">
        <v>1238</v>
      </c>
      <c r="F858" s="260" t="s">
        <v>1239</v>
      </c>
      <c r="G858" s="261" t="s">
        <v>302</v>
      </c>
      <c r="H858" s="262">
        <v>66.902000000000001</v>
      </c>
      <c r="I858" s="263"/>
      <c r="J858" s="264">
        <f>ROUND(I858*H858,2)</f>
        <v>0</v>
      </c>
      <c r="K858" s="260" t="s">
        <v>137</v>
      </c>
      <c r="L858" s="265"/>
      <c r="M858" s="266" t="s">
        <v>19</v>
      </c>
      <c r="N858" s="267" t="s">
        <v>43</v>
      </c>
      <c r="O858" s="86"/>
      <c r="P858" s="215">
        <f>O858*H858</f>
        <v>0</v>
      </c>
      <c r="Q858" s="215">
        <v>0.00264</v>
      </c>
      <c r="R858" s="215">
        <f>Q858*H858</f>
        <v>0.17662127999999999</v>
      </c>
      <c r="S858" s="215">
        <v>0</v>
      </c>
      <c r="T858" s="216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7" t="s">
        <v>425</v>
      </c>
      <c r="AT858" s="217" t="s">
        <v>166</v>
      </c>
      <c r="AU858" s="217" t="s">
        <v>82</v>
      </c>
      <c r="AY858" s="19" t="s">
        <v>130</v>
      </c>
      <c r="BE858" s="218">
        <f>IF(N858="základní",J858,0)</f>
        <v>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9" t="s">
        <v>80</v>
      </c>
      <c r="BK858" s="218">
        <f>ROUND(I858*H858,2)</f>
        <v>0</v>
      </c>
      <c r="BL858" s="19" t="s">
        <v>311</v>
      </c>
      <c r="BM858" s="217" t="s">
        <v>1240</v>
      </c>
    </row>
    <row r="859" s="2" customFormat="1">
      <c r="A859" s="40"/>
      <c r="B859" s="41"/>
      <c r="C859" s="42"/>
      <c r="D859" s="219" t="s">
        <v>140</v>
      </c>
      <c r="E859" s="42"/>
      <c r="F859" s="220" t="s">
        <v>1239</v>
      </c>
      <c r="G859" s="42"/>
      <c r="H859" s="42"/>
      <c r="I859" s="221"/>
      <c r="J859" s="42"/>
      <c r="K859" s="42"/>
      <c r="L859" s="46"/>
      <c r="M859" s="222"/>
      <c r="N859" s="223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140</v>
      </c>
      <c r="AU859" s="19" t="s">
        <v>82</v>
      </c>
    </row>
    <row r="860" s="13" customFormat="1">
      <c r="A860" s="13"/>
      <c r="B860" s="226"/>
      <c r="C860" s="227"/>
      <c r="D860" s="219" t="s">
        <v>147</v>
      </c>
      <c r="E860" s="228" t="s">
        <v>19</v>
      </c>
      <c r="F860" s="229" t="s">
        <v>1241</v>
      </c>
      <c r="G860" s="227"/>
      <c r="H860" s="230">
        <v>66.902000000000001</v>
      </c>
      <c r="I860" s="231"/>
      <c r="J860" s="227"/>
      <c r="K860" s="227"/>
      <c r="L860" s="232"/>
      <c r="M860" s="233"/>
      <c r="N860" s="234"/>
      <c r="O860" s="234"/>
      <c r="P860" s="234"/>
      <c r="Q860" s="234"/>
      <c r="R860" s="234"/>
      <c r="S860" s="234"/>
      <c r="T860" s="235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6" t="s">
        <v>147</v>
      </c>
      <c r="AU860" s="236" t="s">
        <v>82</v>
      </c>
      <c r="AV860" s="13" t="s">
        <v>82</v>
      </c>
      <c r="AW860" s="13" t="s">
        <v>33</v>
      </c>
      <c r="AX860" s="13" t="s">
        <v>80</v>
      </c>
      <c r="AY860" s="236" t="s">
        <v>130</v>
      </c>
    </row>
    <row r="861" s="2" customFormat="1" ht="21.75" customHeight="1">
      <c r="A861" s="40"/>
      <c r="B861" s="41"/>
      <c r="C861" s="206" t="s">
        <v>1242</v>
      </c>
      <c r="D861" s="206" t="s">
        <v>133</v>
      </c>
      <c r="E861" s="207" t="s">
        <v>1243</v>
      </c>
      <c r="F861" s="208" t="s">
        <v>1244</v>
      </c>
      <c r="G861" s="209" t="s">
        <v>199</v>
      </c>
      <c r="H861" s="210">
        <v>57.640000000000001</v>
      </c>
      <c r="I861" s="211"/>
      <c r="J861" s="212">
        <f>ROUND(I861*H861,2)</f>
        <v>0</v>
      </c>
      <c r="K861" s="208" t="s">
        <v>137</v>
      </c>
      <c r="L861" s="46"/>
      <c r="M861" s="213" t="s">
        <v>19</v>
      </c>
      <c r="N861" s="214" t="s">
        <v>43</v>
      </c>
      <c r="O861" s="86"/>
      <c r="P861" s="215">
        <f>O861*H861</f>
        <v>0</v>
      </c>
      <c r="Q861" s="215">
        <v>0.0053759999999999997</v>
      </c>
      <c r="R861" s="215">
        <f>Q861*H861</f>
        <v>0.30987263999999998</v>
      </c>
      <c r="S861" s="215">
        <v>0</v>
      </c>
      <c r="T861" s="216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7" t="s">
        <v>311</v>
      </c>
      <c r="AT861" s="217" t="s">
        <v>133</v>
      </c>
      <c r="AU861" s="217" t="s">
        <v>82</v>
      </c>
      <c r="AY861" s="19" t="s">
        <v>130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19" t="s">
        <v>80</v>
      </c>
      <c r="BK861" s="218">
        <f>ROUND(I861*H861,2)</f>
        <v>0</v>
      </c>
      <c r="BL861" s="19" t="s">
        <v>311</v>
      </c>
      <c r="BM861" s="217" t="s">
        <v>1245</v>
      </c>
    </row>
    <row r="862" s="2" customFormat="1">
      <c r="A862" s="40"/>
      <c r="B862" s="41"/>
      <c r="C862" s="42"/>
      <c r="D862" s="219" t="s">
        <v>140</v>
      </c>
      <c r="E862" s="42"/>
      <c r="F862" s="220" t="s">
        <v>1246</v>
      </c>
      <c r="G862" s="42"/>
      <c r="H862" s="42"/>
      <c r="I862" s="221"/>
      <c r="J862" s="42"/>
      <c r="K862" s="42"/>
      <c r="L862" s="46"/>
      <c r="M862" s="222"/>
      <c r="N862" s="223"/>
      <c r="O862" s="86"/>
      <c r="P862" s="86"/>
      <c r="Q862" s="86"/>
      <c r="R862" s="86"/>
      <c r="S862" s="86"/>
      <c r="T862" s="87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9" t="s">
        <v>140</v>
      </c>
      <c r="AU862" s="19" t="s">
        <v>82</v>
      </c>
    </row>
    <row r="863" s="2" customFormat="1">
      <c r="A863" s="40"/>
      <c r="B863" s="41"/>
      <c r="C863" s="42"/>
      <c r="D863" s="224" t="s">
        <v>141</v>
      </c>
      <c r="E863" s="42"/>
      <c r="F863" s="225" t="s">
        <v>1247</v>
      </c>
      <c r="G863" s="42"/>
      <c r="H863" s="42"/>
      <c r="I863" s="221"/>
      <c r="J863" s="42"/>
      <c r="K863" s="42"/>
      <c r="L863" s="46"/>
      <c r="M863" s="222"/>
      <c r="N863" s="223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141</v>
      </c>
      <c r="AU863" s="19" t="s">
        <v>82</v>
      </c>
    </row>
    <row r="864" s="13" customFormat="1">
      <c r="A864" s="13"/>
      <c r="B864" s="226"/>
      <c r="C864" s="227"/>
      <c r="D864" s="219" t="s">
        <v>147</v>
      </c>
      <c r="E864" s="228" t="s">
        <v>19</v>
      </c>
      <c r="F864" s="229" t="s">
        <v>1214</v>
      </c>
      <c r="G864" s="227"/>
      <c r="H864" s="230">
        <v>57.640000000000001</v>
      </c>
      <c r="I864" s="231"/>
      <c r="J864" s="227"/>
      <c r="K864" s="227"/>
      <c r="L864" s="232"/>
      <c r="M864" s="233"/>
      <c r="N864" s="234"/>
      <c r="O864" s="234"/>
      <c r="P864" s="234"/>
      <c r="Q864" s="234"/>
      <c r="R864" s="234"/>
      <c r="S864" s="234"/>
      <c r="T864" s="235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6" t="s">
        <v>147</v>
      </c>
      <c r="AU864" s="236" t="s">
        <v>82</v>
      </c>
      <c r="AV864" s="13" t="s">
        <v>82</v>
      </c>
      <c r="AW864" s="13" t="s">
        <v>33</v>
      </c>
      <c r="AX864" s="13" t="s">
        <v>80</v>
      </c>
      <c r="AY864" s="236" t="s">
        <v>130</v>
      </c>
    </row>
    <row r="865" s="2" customFormat="1" ht="16.5" customHeight="1">
      <c r="A865" s="40"/>
      <c r="B865" s="41"/>
      <c r="C865" s="258" t="s">
        <v>1248</v>
      </c>
      <c r="D865" s="258" t="s">
        <v>166</v>
      </c>
      <c r="E865" s="259" t="s">
        <v>1249</v>
      </c>
      <c r="F865" s="260" t="s">
        <v>1250</v>
      </c>
      <c r="G865" s="261" t="s">
        <v>199</v>
      </c>
      <c r="H865" s="262">
        <v>63.404000000000003</v>
      </c>
      <c r="I865" s="263"/>
      <c r="J865" s="264">
        <f>ROUND(I865*H865,2)</f>
        <v>0</v>
      </c>
      <c r="K865" s="260" t="s">
        <v>137</v>
      </c>
      <c r="L865" s="265"/>
      <c r="M865" s="266" t="s">
        <v>19</v>
      </c>
      <c r="N865" s="267" t="s">
        <v>43</v>
      </c>
      <c r="O865" s="86"/>
      <c r="P865" s="215">
        <f>O865*H865</f>
        <v>0</v>
      </c>
      <c r="Q865" s="215">
        <v>0.021999999999999999</v>
      </c>
      <c r="R865" s="215">
        <f>Q865*H865</f>
        <v>1.3948879999999999</v>
      </c>
      <c r="S865" s="215">
        <v>0</v>
      </c>
      <c r="T865" s="216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17" t="s">
        <v>425</v>
      </c>
      <c r="AT865" s="217" t="s">
        <v>166</v>
      </c>
      <c r="AU865" s="217" t="s">
        <v>82</v>
      </c>
      <c r="AY865" s="19" t="s">
        <v>130</v>
      </c>
      <c r="BE865" s="218">
        <f>IF(N865="základní",J865,0)</f>
        <v>0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19" t="s">
        <v>80</v>
      </c>
      <c r="BK865" s="218">
        <f>ROUND(I865*H865,2)</f>
        <v>0</v>
      </c>
      <c r="BL865" s="19" t="s">
        <v>311</v>
      </c>
      <c r="BM865" s="217" t="s">
        <v>1251</v>
      </c>
    </row>
    <row r="866" s="2" customFormat="1">
      <c r="A866" s="40"/>
      <c r="B866" s="41"/>
      <c r="C866" s="42"/>
      <c r="D866" s="219" t="s">
        <v>140</v>
      </c>
      <c r="E866" s="42"/>
      <c r="F866" s="220" t="s">
        <v>1250</v>
      </c>
      <c r="G866" s="42"/>
      <c r="H866" s="42"/>
      <c r="I866" s="221"/>
      <c r="J866" s="42"/>
      <c r="K866" s="42"/>
      <c r="L866" s="46"/>
      <c r="M866" s="222"/>
      <c r="N866" s="223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140</v>
      </c>
      <c r="AU866" s="19" t="s">
        <v>82</v>
      </c>
    </row>
    <row r="867" s="13" customFormat="1">
      <c r="A867" s="13"/>
      <c r="B867" s="226"/>
      <c r="C867" s="227"/>
      <c r="D867" s="219" t="s">
        <v>147</v>
      </c>
      <c r="E867" s="228" t="s">
        <v>19</v>
      </c>
      <c r="F867" s="229" t="s">
        <v>1252</v>
      </c>
      <c r="G867" s="227"/>
      <c r="H867" s="230">
        <v>63.404000000000003</v>
      </c>
      <c r="I867" s="231"/>
      <c r="J867" s="227"/>
      <c r="K867" s="227"/>
      <c r="L867" s="232"/>
      <c r="M867" s="233"/>
      <c r="N867" s="234"/>
      <c r="O867" s="234"/>
      <c r="P867" s="234"/>
      <c r="Q867" s="234"/>
      <c r="R867" s="234"/>
      <c r="S867" s="234"/>
      <c r="T867" s="23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6" t="s">
        <v>147</v>
      </c>
      <c r="AU867" s="236" t="s">
        <v>82</v>
      </c>
      <c r="AV867" s="13" t="s">
        <v>82</v>
      </c>
      <c r="AW867" s="13" t="s">
        <v>33</v>
      </c>
      <c r="AX867" s="13" t="s">
        <v>80</v>
      </c>
      <c r="AY867" s="236" t="s">
        <v>130</v>
      </c>
    </row>
    <row r="868" s="2" customFormat="1" ht="21.75" customHeight="1">
      <c r="A868" s="40"/>
      <c r="B868" s="41"/>
      <c r="C868" s="206" t="s">
        <v>1253</v>
      </c>
      <c r="D868" s="206" t="s">
        <v>133</v>
      </c>
      <c r="E868" s="207" t="s">
        <v>1254</v>
      </c>
      <c r="F868" s="208" t="s">
        <v>1255</v>
      </c>
      <c r="G868" s="209" t="s">
        <v>199</v>
      </c>
      <c r="H868" s="210">
        <v>12.74</v>
      </c>
      <c r="I868" s="211"/>
      <c r="J868" s="212">
        <f>ROUND(I868*H868,2)</f>
        <v>0</v>
      </c>
      <c r="K868" s="208" t="s">
        <v>137</v>
      </c>
      <c r="L868" s="46"/>
      <c r="M868" s="213" t="s">
        <v>19</v>
      </c>
      <c r="N868" s="214" t="s">
        <v>43</v>
      </c>
      <c r="O868" s="86"/>
      <c r="P868" s="215">
        <f>O868*H868</f>
        <v>0</v>
      </c>
      <c r="Q868" s="215">
        <v>0</v>
      </c>
      <c r="R868" s="215">
        <f>Q868*H868</f>
        <v>0</v>
      </c>
      <c r="S868" s="215">
        <v>0</v>
      </c>
      <c r="T868" s="216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7" t="s">
        <v>311</v>
      </c>
      <c r="AT868" s="217" t="s">
        <v>133</v>
      </c>
      <c r="AU868" s="217" t="s">
        <v>82</v>
      </c>
      <c r="AY868" s="19" t="s">
        <v>130</v>
      </c>
      <c r="BE868" s="218">
        <f>IF(N868="základní",J868,0)</f>
        <v>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9" t="s">
        <v>80</v>
      </c>
      <c r="BK868" s="218">
        <f>ROUND(I868*H868,2)</f>
        <v>0</v>
      </c>
      <c r="BL868" s="19" t="s">
        <v>311</v>
      </c>
      <c r="BM868" s="217" t="s">
        <v>1256</v>
      </c>
    </row>
    <row r="869" s="2" customFormat="1">
      <c r="A869" s="40"/>
      <c r="B869" s="41"/>
      <c r="C869" s="42"/>
      <c r="D869" s="219" t="s">
        <v>140</v>
      </c>
      <c r="E869" s="42"/>
      <c r="F869" s="220" t="s">
        <v>1257</v>
      </c>
      <c r="G869" s="42"/>
      <c r="H869" s="42"/>
      <c r="I869" s="221"/>
      <c r="J869" s="42"/>
      <c r="K869" s="42"/>
      <c r="L869" s="46"/>
      <c r="M869" s="222"/>
      <c r="N869" s="223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140</v>
      </c>
      <c r="AU869" s="19" t="s">
        <v>82</v>
      </c>
    </row>
    <row r="870" s="2" customFormat="1">
      <c r="A870" s="40"/>
      <c r="B870" s="41"/>
      <c r="C870" s="42"/>
      <c r="D870" s="224" t="s">
        <v>141</v>
      </c>
      <c r="E870" s="42"/>
      <c r="F870" s="225" t="s">
        <v>1258</v>
      </c>
      <c r="G870" s="42"/>
      <c r="H870" s="42"/>
      <c r="I870" s="221"/>
      <c r="J870" s="42"/>
      <c r="K870" s="42"/>
      <c r="L870" s="46"/>
      <c r="M870" s="222"/>
      <c r="N870" s="223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141</v>
      </c>
      <c r="AU870" s="19" t="s">
        <v>82</v>
      </c>
    </row>
    <row r="871" s="13" customFormat="1">
      <c r="A871" s="13"/>
      <c r="B871" s="226"/>
      <c r="C871" s="227"/>
      <c r="D871" s="219" t="s">
        <v>147</v>
      </c>
      <c r="E871" s="228" t="s">
        <v>19</v>
      </c>
      <c r="F871" s="229" t="s">
        <v>1259</v>
      </c>
      <c r="G871" s="227"/>
      <c r="H871" s="230">
        <v>12.74</v>
      </c>
      <c r="I871" s="231"/>
      <c r="J871" s="227"/>
      <c r="K871" s="227"/>
      <c r="L871" s="232"/>
      <c r="M871" s="233"/>
      <c r="N871" s="234"/>
      <c r="O871" s="234"/>
      <c r="P871" s="234"/>
      <c r="Q871" s="234"/>
      <c r="R871" s="234"/>
      <c r="S871" s="234"/>
      <c r="T871" s="23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6" t="s">
        <v>147</v>
      </c>
      <c r="AU871" s="236" t="s">
        <v>82</v>
      </c>
      <c r="AV871" s="13" t="s">
        <v>82</v>
      </c>
      <c r="AW871" s="13" t="s">
        <v>33</v>
      </c>
      <c r="AX871" s="13" t="s">
        <v>80</v>
      </c>
      <c r="AY871" s="236" t="s">
        <v>130</v>
      </c>
    </row>
    <row r="872" s="2" customFormat="1" ht="16.5" customHeight="1">
      <c r="A872" s="40"/>
      <c r="B872" s="41"/>
      <c r="C872" s="206" t="s">
        <v>1260</v>
      </c>
      <c r="D872" s="206" t="s">
        <v>133</v>
      </c>
      <c r="E872" s="207" t="s">
        <v>1261</v>
      </c>
      <c r="F872" s="208" t="s">
        <v>1262</v>
      </c>
      <c r="G872" s="209" t="s">
        <v>827</v>
      </c>
      <c r="H872" s="271"/>
      <c r="I872" s="211"/>
      <c r="J872" s="212">
        <f>ROUND(I872*H872,2)</f>
        <v>0</v>
      </c>
      <c r="K872" s="208" t="s">
        <v>137</v>
      </c>
      <c r="L872" s="46"/>
      <c r="M872" s="213" t="s">
        <v>19</v>
      </c>
      <c r="N872" s="214" t="s">
        <v>43</v>
      </c>
      <c r="O872" s="86"/>
      <c r="P872" s="215">
        <f>O872*H872</f>
        <v>0</v>
      </c>
      <c r="Q872" s="215">
        <v>0</v>
      </c>
      <c r="R872" s="215">
        <f>Q872*H872</f>
        <v>0</v>
      </c>
      <c r="S872" s="215">
        <v>0</v>
      </c>
      <c r="T872" s="216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7" t="s">
        <v>311</v>
      </c>
      <c r="AT872" s="217" t="s">
        <v>133</v>
      </c>
      <c r="AU872" s="217" t="s">
        <v>82</v>
      </c>
      <c r="AY872" s="19" t="s">
        <v>130</v>
      </c>
      <c r="BE872" s="218">
        <f>IF(N872="základní",J872,0)</f>
        <v>0</v>
      </c>
      <c r="BF872" s="218">
        <f>IF(N872="snížená",J872,0)</f>
        <v>0</v>
      </c>
      <c r="BG872" s="218">
        <f>IF(N872="zákl. přenesená",J872,0)</f>
        <v>0</v>
      </c>
      <c r="BH872" s="218">
        <f>IF(N872="sníž. přenesená",J872,0)</f>
        <v>0</v>
      </c>
      <c r="BI872" s="218">
        <f>IF(N872="nulová",J872,0)</f>
        <v>0</v>
      </c>
      <c r="BJ872" s="19" t="s">
        <v>80</v>
      </c>
      <c r="BK872" s="218">
        <f>ROUND(I872*H872,2)</f>
        <v>0</v>
      </c>
      <c r="BL872" s="19" t="s">
        <v>311</v>
      </c>
      <c r="BM872" s="217" t="s">
        <v>1263</v>
      </c>
    </row>
    <row r="873" s="2" customFormat="1">
      <c r="A873" s="40"/>
      <c r="B873" s="41"/>
      <c r="C873" s="42"/>
      <c r="D873" s="219" t="s">
        <v>140</v>
      </c>
      <c r="E873" s="42"/>
      <c r="F873" s="220" t="s">
        <v>1264</v>
      </c>
      <c r="G873" s="42"/>
      <c r="H873" s="42"/>
      <c r="I873" s="221"/>
      <c r="J873" s="42"/>
      <c r="K873" s="42"/>
      <c r="L873" s="46"/>
      <c r="M873" s="222"/>
      <c r="N873" s="223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140</v>
      </c>
      <c r="AU873" s="19" t="s">
        <v>82</v>
      </c>
    </row>
    <row r="874" s="2" customFormat="1">
      <c r="A874" s="40"/>
      <c r="B874" s="41"/>
      <c r="C874" s="42"/>
      <c r="D874" s="224" t="s">
        <v>141</v>
      </c>
      <c r="E874" s="42"/>
      <c r="F874" s="225" t="s">
        <v>1265</v>
      </c>
      <c r="G874" s="42"/>
      <c r="H874" s="42"/>
      <c r="I874" s="221"/>
      <c r="J874" s="42"/>
      <c r="K874" s="42"/>
      <c r="L874" s="46"/>
      <c r="M874" s="222"/>
      <c r="N874" s="223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141</v>
      </c>
      <c r="AU874" s="19" t="s">
        <v>82</v>
      </c>
    </row>
    <row r="875" s="12" customFormat="1" ht="22.8" customHeight="1">
      <c r="A875" s="12"/>
      <c r="B875" s="190"/>
      <c r="C875" s="191"/>
      <c r="D875" s="192" t="s">
        <v>71</v>
      </c>
      <c r="E875" s="204" t="s">
        <v>1266</v>
      </c>
      <c r="F875" s="204" t="s">
        <v>1267</v>
      </c>
      <c r="G875" s="191"/>
      <c r="H875" s="191"/>
      <c r="I875" s="194"/>
      <c r="J875" s="205">
        <f>BK875</f>
        <v>0</v>
      </c>
      <c r="K875" s="191"/>
      <c r="L875" s="196"/>
      <c r="M875" s="197"/>
      <c r="N875" s="198"/>
      <c r="O875" s="198"/>
      <c r="P875" s="199">
        <f>SUM(P876:P904)</f>
        <v>0</v>
      </c>
      <c r="Q875" s="198"/>
      <c r="R875" s="199">
        <f>SUM(R876:R904)</f>
        <v>0.64325182950000004</v>
      </c>
      <c r="S875" s="198"/>
      <c r="T875" s="200">
        <f>SUM(T876:T904)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01" t="s">
        <v>82</v>
      </c>
      <c r="AT875" s="202" t="s">
        <v>71</v>
      </c>
      <c r="AU875" s="202" t="s">
        <v>80</v>
      </c>
      <c r="AY875" s="201" t="s">
        <v>130</v>
      </c>
      <c r="BK875" s="203">
        <f>SUM(BK876:BK904)</f>
        <v>0</v>
      </c>
    </row>
    <row r="876" s="2" customFormat="1" ht="16.5" customHeight="1">
      <c r="A876" s="40"/>
      <c r="B876" s="41"/>
      <c r="C876" s="206" t="s">
        <v>1268</v>
      </c>
      <c r="D876" s="206" t="s">
        <v>133</v>
      </c>
      <c r="E876" s="207" t="s">
        <v>1269</v>
      </c>
      <c r="F876" s="208" t="s">
        <v>1270</v>
      </c>
      <c r="G876" s="209" t="s">
        <v>199</v>
      </c>
      <c r="H876" s="210">
        <v>50.039999999999999</v>
      </c>
      <c r="I876" s="211"/>
      <c r="J876" s="212">
        <f>ROUND(I876*H876,2)</f>
        <v>0</v>
      </c>
      <c r="K876" s="208" t="s">
        <v>137</v>
      </c>
      <c r="L876" s="46"/>
      <c r="M876" s="213" t="s">
        <v>19</v>
      </c>
      <c r="N876" s="214" t="s">
        <v>43</v>
      </c>
      <c r="O876" s="86"/>
      <c r="P876" s="215">
        <f>O876*H876</f>
        <v>0</v>
      </c>
      <c r="Q876" s="215">
        <v>0</v>
      </c>
      <c r="R876" s="215">
        <f>Q876*H876</f>
        <v>0</v>
      </c>
      <c r="S876" s="215">
        <v>0</v>
      </c>
      <c r="T876" s="216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7" t="s">
        <v>311</v>
      </c>
      <c r="AT876" s="217" t="s">
        <v>133</v>
      </c>
      <c r="AU876" s="217" t="s">
        <v>82</v>
      </c>
      <c r="AY876" s="19" t="s">
        <v>130</v>
      </c>
      <c r="BE876" s="218">
        <f>IF(N876="základní",J876,0)</f>
        <v>0</v>
      </c>
      <c r="BF876" s="218">
        <f>IF(N876="snížená",J876,0)</f>
        <v>0</v>
      </c>
      <c r="BG876" s="218">
        <f>IF(N876="zákl. přenesená",J876,0)</f>
        <v>0</v>
      </c>
      <c r="BH876" s="218">
        <f>IF(N876="sníž. přenesená",J876,0)</f>
        <v>0</v>
      </c>
      <c r="BI876" s="218">
        <f>IF(N876="nulová",J876,0)</f>
        <v>0</v>
      </c>
      <c r="BJ876" s="19" t="s">
        <v>80</v>
      </c>
      <c r="BK876" s="218">
        <f>ROUND(I876*H876,2)</f>
        <v>0</v>
      </c>
      <c r="BL876" s="19" t="s">
        <v>311</v>
      </c>
      <c r="BM876" s="217" t="s">
        <v>1271</v>
      </c>
    </row>
    <row r="877" s="2" customFormat="1">
      <c r="A877" s="40"/>
      <c r="B877" s="41"/>
      <c r="C877" s="42"/>
      <c r="D877" s="219" t="s">
        <v>140</v>
      </c>
      <c r="E877" s="42"/>
      <c r="F877" s="220" t="s">
        <v>1272</v>
      </c>
      <c r="G877" s="42"/>
      <c r="H877" s="42"/>
      <c r="I877" s="221"/>
      <c r="J877" s="42"/>
      <c r="K877" s="42"/>
      <c r="L877" s="46"/>
      <c r="M877" s="222"/>
      <c r="N877" s="223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140</v>
      </c>
      <c r="AU877" s="19" t="s">
        <v>82</v>
      </c>
    </row>
    <row r="878" s="2" customFormat="1">
      <c r="A878" s="40"/>
      <c r="B878" s="41"/>
      <c r="C878" s="42"/>
      <c r="D878" s="224" t="s">
        <v>141</v>
      </c>
      <c r="E878" s="42"/>
      <c r="F878" s="225" t="s">
        <v>1273</v>
      </c>
      <c r="G878" s="42"/>
      <c r="H878" s="42"/>
      <c r="I878" s="221"/>
      <c r="J878" s="42"/>
      <c r="K878" s="42"/>
      <c r="L878" s="46"/>
      <c r="M878" s="222"/>
      <c r="N878" s="223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141</v>
      </c>
      <c r="AU878" s="19" t="s">
        <v>82</v>
      </c>
    </row>
    <row r="879" s="2" customFormat="1" ht="16.5" customHeight="1">
      <c r="A879" s="40"/>
      <c r="B879" s="41"/>
      <c r="C879" s="206" t="s">
        <v>1274</v>
      </c>
      <c r="D879" s="206" t="s">
        <v>133</v>
      </c>
      <c r="E879" s="207" t="s">
        <v>1275</v>
      </c>
      <c r="F879" s="208" t="s">
        <v>1276</v>
      </c>
      <c r="G879" s="209" t="s">
        <v>199</v>
      </c>
      <c r="H879" s="210">
        <v>50.039999999999999</v>
      </c>
      <c r="I879" s="211"/>
      <c r="J879" s="212">
        <f>ROUND(I879*H879,2)</f>
        <v>0</v>
      </c>
      <c r="K879" s="208" t="s">
        <v>137</v>
      </c>
      <c r="L879" s="46"/>
      <c r="M879" s="213" t="s">
        <v>19</v>
      </c>
      <c r="N879" s="214" t="s">
        <v>43</v>
      </c>
      <c r="O879" s="86"/>
      <c r="P879" s="215">
        <f>O879*H879</f>
        <v>0</v>
      </c>
      <c r="Q879" s="215">
        <v>3.3000000000000003E-05</v>
      </c>
      <c r="R879" s="215">
        <f>Q879*H879</f>
        <v>0.0016513200000000002</v>
      </c>
      <c r="S879" s="215">
        <v>0</v>
      </c>
      <c r="T879" s="216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17" t="s">
        <v>311</v>
      </c>
      <c r="AT879" s="217" t="s">
        <v>133</v>
      </c>
      <c r="AU879" s="217" t="s">
        <v>82</v>
      </c>
      <c r="AY879" s="19" t="s">
        <v>130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9" t="s">
        <v>80</v>
      </c>
      <c r="BK879" s="218">
        <f>ROUND(I879*H879,2)</f>
        <v>0</v>
      </c>
      <c r="BL879" s="19" t="s">
        <v>311</v>
      </c>
      <c r="BM879" s="217" t="s">
        <v>1277</v>
      </c>
    </row>
    <row r="880" s="2" customFormat="1">
      <c r="A880" s="40"/>
      <c r="B880" s="41"/>
      <c r="C880" s="42"/>
      <c r="D880" s="219" t="s">
        <v>140</v>
      </c>
      <c r="E880" s="42"/>
      <c r="F880" s="220" t="s">
        <v>1278</v>
      </c>
      <c r="G880" s="42"/>
      <c r="H880" s="42"/>
      <c r="I880" s="221"/>
      <c r="J880" s="42"/>
      <c r="K880" s="42"/>
      <c r="L880" s="46"/>
      <c r="M880" s="222"/>
      <c r="N880" s="223"/>
      <c r="O880" s="86"/>
      <c r="P880" s="86"/>
      <c r="Q880" s="86"/>
      <c r="R880" s="86"/>
      <c r="S880" s="86"/>
      <c r="T880" s="87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9" t="s">
        <v>140</v>
      </c>
      <c r="AU880" s="19" t="s">
        <v>82</v>
      </c>
    </row>
    <row r="881" s="2" customFormat="1">
      <c r="A881" s="40"/>
      <c r="B881" s="41"/>
      <c r="C881" s="42"/>
      <c r="D881" s="224" t="s">
        <v>141</v>
      </c>
      <c r="E881" s="42"/>
      <c r="F881" s="225" t="s">
        <v>1279</v>
      </c>
      <c r="G881" s="42"/>
      <c r="H881" s="42"/>
      <c r="I881" s="221"/>
      <c r="J881" s="42"/>
      <c r="K881" s="42"/>
      <c r="L881" s="46"/>
      <c r="M881" s="222"/>
      <c r="N881" s="223"/>
      <c r="O881" s="86"/>
      <c r="P881" s="86"/>
      <c r="Q881" s="86"/>
      <c r="R881" s="86"/>
      <c r="S881" s="86"/>
      <c r="T881" s="87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T881" s="19" t="s">
        <v>141</v>
      </c>
      <c r="AU881" s="19" t="s">
        <v>82</v>
      </c>
    </row>
    <row r="882" s="2" customFormat="1" ht="21.75" customHeight="1">
      <c r="A882" s="40"/>
      <c r="B882" s="41"/>
      <c r="C882" s="206" t="s">
        <v>1280</v>
      </c>
      <c r="D882" s="206" t="s">
        <v>133</v>
      </c>
      <c r="E882" s="207" t="s">
        <v>1281</v>
      </c>
      <c r="F882" s="208" t="s">
        <v>1282</v>
      </c>
      <c r="G882" s="209" t="s">
        <v>199</v>
      </c>
      <c r="H882" s="210">
        <v>50.039999999999999</v>
      </c>
      <c r="I882" s="211"/>
      <c r="J882" s="212">
        <f>ROUND(I882*H882,2)</f>
        <v>0</v>
      </c>
      <c r="K882" s="208" t="s">
        <v>137</v>
      </c>
      <c r="L882" s="46"/>
      <c r="M882" s="213" t="s">
        <v>19</v>
      </c>
      <c r="N882" s="214" t="s">
        <v>43</v>
      </c>
      <c r="O882" s="86"/>
      <c r="P882" s="215">
        <f>O882*H882</f>
        <v>0</v>
      </c>
      <c r="Q882" s="215">
        <v>0.0075820000000000002</v>
      </c>
      <c r="R882" s="215">
        <f>Q882*H882</f>
        <v>0.37940328000000001</v>
      </c>
      <c r="S882" s="215">
        <v>0</v>
      </c>
      <c r="T882" s="216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17" t="s">
        <v>311</v>
      </c>
      <c r="AT882" s="217" t="s">
        <v>133</v>
      </c>
      <c r="AU882" s="217" t="s">
        <v>82</v>
      </c>
      <c r="AY882" s="19" t="s">
        <v>130</v>
      </c>
      <c r="BE882" s="218">
        <f>IF(N882="základní",J882,0)</f>
        <v>0</v>
      </c>
      <c r="BF882" s="218">
        <f>IF(N882="snížená",J882,0)</f>
        <v>0</v>
      </c>
      <c r="BG882" s="218">
        <f>IF(N882="zákl. přenesená",J882,0)</f>
        <v>0</v>
      </c>
      <c r="BH882" s="218">
        <f>IF(N882="sníž. přenesená",J882,0)</f>
        <v>0</v>
      </c>
      <c r="BI882" s="218">
        <f>IF(N882="nulová",J882,0)</f>
        <v>0</v>
      </c>
      <c r="BJ882" s="19" t="s">
        <v>80</v>
      </c>
      <c r="BK882" s="218">
        <f>ROUND(I882*H882,2)</f>
        <v>0</v>
      </c>
      <c r="BL882" s="19" t="s">
        <v>311</v>
      </c>
      <c r="BM882" s="217" t="s">
        <v>1283</v>
      </c>
    </row>
    <row r="883" s="2" customFormat="1">
      <c r="A883" s="40"/>
      <c r="B883" s="41"/>
      <c r="C883" s="42"/>
      <c r="D883" s="219" t="s">
        <v>140</v>
      </c>
      <c r="E883" s="42"/>
      <c r="F883" s="220" t="s">
        <v>1284</v>
      </c>
      <c r="G883" s="42"/>
      <c r="H883" s="42"/>
      <c r="I883" s="221"/>
      <c r="J883" s="42"/>
      <c r="K883" s="42"/>
      <c r="L883" s="46"/>
      <c r="M883" s="222"/>
      <c r="N883" s="223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140</v>
      </c>
      <c r="AU883" s="19" t="s">
        <v>82</v>
      </c>
    </row>
    <row r="884" s="2" customFormat="1">
      <c r="A884" s="40"/>
      <c r="B884" s="41"/>
      <c r="C884" s="42"/>
      <c r="D884" s="224" t="s">
        <v>141</v>
      </c>
      <c r="E884" s="42"/>
      <c r="F884" s="225" t="s">
        <v>1285</v>
      </c>
      <c r="G884" s="42"/>
      <c r="H884" s="42"/>
      <c r="I884" s="221"/>
      <c r="J884" s="42"/>
      <c r="K884" s="42"/>
      <c r="L884" s="46"/>
      <c r="M884" s="222"/>
      <c r="N884" s="223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9" t="s">
        <v>141</v>
      </c>
      <c r="AU884" s="19" t="s">
        <v>82</v>
      </c>
    </row>
    <row r="885" s="2" customFormat="1" ht="16.5" customHeight="1">
      <c r="A885" s="40"/>
      <c r="B885" s="41"/>
      <c r="C885" s="206" t="s">
        <v>1286</v>
      </c>
      <c r="D885" s="206" t="s">
        <v>133</v>
      </c>
      <c r="E885" s="207" t="s">
        <v>1287</v>
      </c>
      <c r="F885" s="208" t="s">
        <v>1288</v>
      </c>
      <c r="G885" s="209" t="s">
        <v>199</v>
      </c>
      <c r="H885" s="210">
        <v>50.039999999999999</v>
      </c>
      <c r="I885" s="211"/>
      <c r="J885" s="212">
        <f>ROUND(I885*H885,2)</f>
        <v>0</v>
      </c>
      <c r="K885" s="208" t="s">
        <v>137</v>
      </c>
      <c r="L885" s="46"/>
      <c r="M885" s="213" t="s">
        <v>19</v>
      </c>
      <c r="N885" s="214" t="s">
        <v>43</v>
      </c>
      <c r="O885" s="86"/>
      <c r="P885" s="215">
        <f>O885*H885</f>
        <v>0</v>
      </c>
      <c r="Q885" s="215">
        <v>0.00029999999999999997</v>
      </c>
      <c r="R885" s="215">
        <f>Q885*H885</f>
        <v>0.015011999999999998</v>
      </c>
      <c r="S885" s="215">
        <v>0</v>
      </c>
      <c r="T885" s="216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17" t="s">
        <v>311</v>
      </c>
      <c r="AT885" s="217" t="s">
        <v>133</v>
      </c>
      <c r="AU885" s="217" t="s">
        <v>82</v>
      </c>
      <c r="AY885" s="19" t="s">
        <v>130</v>
      </c>
      <c r="BE885" s="218">
        <f>IF(N885="základní",J885,0)</f>
        <v>0</v>
      </c>
      <c r="BF885" s="218">
        <f>IF(N885="snížená",J885,0)</f>
        <v>0</v>
      </c>
      <c r="BG885" s="218">
        <f>IF(N885="zákl. přenesená",J885,0)</f>
        <v>0</v>
      </c>
      <c r="BH885" s="218">
        <f>IF(N885="sníž. přenesená",J885,0)</f>
        <v>0</v>
      </c>
      <c r="BI885" s="218">
        <f>IF(N885="nulová",J885,0)</f>
        <v>0</v>
      </c>
      <c r="BJ885" s="19" t="s">
        <v>80</v>
      </c>
      <c r="BK885" s="218">
        <f>ROUND(I885*H885,2)</f>
        <v>0</v>
      </c>
      <c r="BL885" s="19" t="s">
        <v>311</v>
      </c>
      <c r="BM885" s="217" t="s">
        <v>1289</v>
      </c>
    </row>
    <row r="886" s="2" customFormat="1">
      <c r="A886" s="40"/>
      <c r="B886" s="41"/>
      <c r="C886" s="42"/>
      <c r="D886" s="219" t="s">
        <v>140</v>
      </c>
      <c r="E886" s="42"/>
      <c r="F886" s="220" t="s">
        <v>1290</v>
      </c>
      <c r="G886" s="42"/>
      <c r="H886" s="42"/>
      <c r="I886" s="221"/>
      <c r="J886" s="42"/>
      <c r="K886" s="42"/>
      <c r="L886" s="46"/>
      <c r="M886" s="222"/>
      <c r="N886" s="223"/>
      <c r="O886" s="86"/>
      <c r="P886" s="86"/>
      <c r="Q886" s="86"/>
      <c r="R886" s="86"/>
      <c r="S886" s="86"/>
      <c r="T886" s="87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T886" s="19" t="s">
        <v>140</v>
      </c>
      <c r="AU886" s="19" t="s">
        <v>82</v>
      </c>
    </row>
    <row r="887" s="2" customFormat="1">
      <c r="A887" s="40"/>
      <c r="B887" s="41"/>
      <c r="C887" s="42"/>
      <c r="D887" s="224" t="s">
        <v>141</v>
      </c>
      <c r="E887" s="42"/>
      <c r="F887" s="225" t="s">
        <v>1291</v>
      </c>
      <c r="G887" s="42"/>
      <c r="H887" s="42"/>
      <c r="I887" s="221"/>
      <c r="J887" s="42"/>
      <c r="K887" s="42"/>
      <c r="L887" s="46"/>
      <c r="M887" s="222"/>
      <c r="N887" s="223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141</v>
      </c>
      <c r="AU887" s="19" t="s">
        <v>82</v>
      </c>
    </row>
    <row r="888" s="2" customFormat="1" ht="24.15" customHeight="1">
      <c r="A888" s="40"/>
      <c r="B888" s="41"/>
      <c r="C888" s="258" t="s">
        <v>1292</v>
      </c>
      <c r="D888" s="258" t="s">
        <v>166</v>
      </c>
      <c r="E888" s="259" t="s">
        <v>1293</v>
      </c>
      <c r="F888" s="260" t="s">
        <v>1294</v>
      </c>
      <c r="G888" s="261" t="s">
        <v>199</v>
      </c>
      <c r="H888" s="262">
        <v>55.043999999999997</v>
      </c>
      <c r="I888" s="263"/>
      <c r="J888" s="264">
        <f>ROUND(I888*H888,2)</f>
        <v>0</v>
      </c>
      <c r="K888" s="260" t="s">
        <v>137</v>
      </c>
      <c r="L888" s="265"/>
      <c r="M888" s="266" t="s">
        <v>19</v>
      </c>
      <c r="N888" s="267" t="s">
        <v>43</v>
      </c>
      <c r="O888" s="86"/>
      <c r="P888" s="215">
        <f>O888*H888</f>
        <v>0</v>
      </c>
      <c r="Q888" s="215">
        <v>0.0042900000000000004</v>
      </c>
      <c r="R888" s="215">
        <f>Q888*H888</f>
        <v>0.23613876</v>
      </c>
      <c r="S888" s="215">
        <v>0</v>
      </c>
      <c r="T888" s="216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17" t="s">
        <v>425</v>
      </c>
      <c r="AT888" s="217" t="s">
        <v>166</v>
      </c>
      <c r="AU888" s="217" t="s">
        <v>82</v>
      </c>
      <c r="AY888" s="19" t="s">
        <v>130</v>
      </c>
      <c r="BE888" s="218">
        <f>IF(N888="základní",J888,0)</f>
        <v>0</v>
      </c>
      <c r="BF888" s="218">
        <f>IF(N888="snížená",J888,0)</f>
        <v>0</v>
      </c>
      <c r="BG888" s="218">
        <f>IF(N888="zákl. přenesená",J888,0)</f>
        <v>0</v>
      </c>
      <c r="BH888" s="218">
        <f>IF(N888="sníž. přenesená",J888,0)</f>
        <v>0</v>
      </c>
      <c r="BI888" s="218">
        <f>IF(N888="nulová",J888,0)</f>
        <v>0</v>
      </c>
      <c r="BJ888" s="19" t="s">
        <v>80</v>
      </c>
      <c r="BK888" s="218">
        <f>ROUND(I888*H888,2)</f>
        <v>0</v>
      </c>
      <c r="BL888" s="19" t="s">
        <v>311</v>
      </c>
      <c r="BM888" s="217" t="s">
        <v>1295</v>
      </c>
    </row>
    <row r="889" s="2" customFormat="1">
      <c r="A889" s="40"/>
      <c r="B889" s="41"/>
      <c r="C889" s="42"/>
      <c r="D889" s="219" t="s">
        <v>140</v>
      </c>
      <c r="E889" s="42"/>
      <c r="F889" s="220" t="s">
        <v>1294</v>
      </c>
      <c r="G889" s="42"/>
      <c r="H889" s="42"/>
      <c r="I889" s="221"/>
      <c r="J889" s="42"/>
      <c r="K889" s="42"/>
      <c r="L889" s="46"/>
      <c r="M889" s="222"/>
      <c r="N889" s="223"/>
      <c r="O889" s="86"/>
      <c r="P889" s="86"/>
      <c r="Q889" s="86"/>
      <c r="R889" s="86"/>
      <c r="S889" s="86"/>
      <c r="T889" s="87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T889" s="19" t="s">
        <v>140</v>
      </c>
      <c r="AU889" s="19" t="s">
        <v>82</v>
      </c>
    </row>
    <row r="890" s="13" customFormat="1">
      <c r="A890" s="13"/>
      <c r="B890" s="226"/>
      <c r="C890" s="227"/>
      <c r="D890" s="219" t="s">
        <v>147</v>
      </c>
      <c r="E890" s="228" t="s">
        <v>19</v>
      </c>
      <c r="F890" s="229" t="s">
        <v>1296</v>
      </c>
      <c r="G890" s="227"/>
      <c r="H890" s="230">
        <v>55.043999999999997</v>
      </c>
      <c r="I890" s="231"/>
      <c r="J890" s="227"/>
      <c r="K890" s="227"/>
      <c r="L890" s="232"/>
      <c r="M890" s="233"/>
      <c r="N890" s="234"/>
      <c r="O890" s="234"/>
      <c r="P890" s="234"/>
      <c r="Q890" s="234"/>
      <c r="R890" s="234"/>
      <c r="S890" s="234"/>
      <c r="T890" s="235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6" t="s">
        <v>147</v>
      </c>
      <c r="AU890" s="236" t="s">
        <v>82</v>
      </c>
      <c r="AV890" s="13" t="s">
        <v>82</v>
      </c>
      <c r="AW890" s="13" t="s">
        <v>33</v>
      </c>
      <c r="AX890" s="13" t="s">
        <v>80</v>
      </c>
      <c r="AY890" s="236" t="s">
        <v>130</v>
      </c>
    </row>
    <row r="891" s="2" customFormat="1" ht="16.5" customHeight="1">
      <c r="A891" s="40"/>
      <c r="B891" s="41"/>
      <c r="C891" s="206" t="s">
        <v>1297</v>
      </c>
      <c r="D891" s="206" t="s">
        <v>133</v>
      </c>
      <c r="E891" s="207" t="s">
        <v>1298</v>
      </c>
      <c r="F891" s="208" t="s">
        <v>1299</v>
      </c>
      <c r="G891" s="209" t="s">
        <v>302</v>
      </c>
      <c r="H891" s="210">
        <v>29.699999999999999</v>
      </c>
      <c r="I891" s="211"/>
      <c r="J891" s="212">
        <f>ROUND(I891*H891,2)</f>
        <v>0</v>
      </c>
      <c r="K891" s="208" t="s">
        <v>137</v>
      </c>
      <c r="L891" s="46"/>
      <c r="M891" s="213" t="s">
        <v>19</v>
      </c>
      <c r="N891" s="214" t="s">
        <v>43</v>
      </c>
      <c r="O891" s="86"/>
      <c r="P891" s="215">
        <f>O891*H891</f>
        <v>0</v>
      </c>
      <c r="Q891" s="215">
        <v>1.4935E-05</v>
      </c>
      <c r="R891" s="215">
        <f>Q891*H891</f>
        <v>0.0004435695</v>
      </c>
      <c r="S891" s="215">
        <v>0</v>
      </c>
      <c r="T891" s="216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17" t="s">
        <v>311</v>
      </c>
      <c r="AT891" s="217" t="s">
        <v>133</v>
      </c>
      <c r="AU891" s="217" t="s">
        <v>82</v>
      </c>
      <c r="AY891" s="19" t="s">
        <v>130</v>
      </c>
      <c r="BE891" s="218">
        <f>IF(N891="základní",J891,0)</f>
        <v>0</v>
      </c>
      <c r="BF891" s="218">
        <f>IF(N891="snížená",J891,0)</f>
        <v>0</v>
      </c>
      <c r="BG891" s="218">
        <f>IF(N891="zákl. přenesená",J891,0)</f>
        <v>0</v>
      </c>
      <c r="BH891" s="218">
        <f>IF(N891="sníž. přenesená",J891,0)</f>
        <v>0</v>
      </c>
      <c r="BI891" s="218">
        <f>IF(N891="nulová",J891,0)</f>
        <v>0</v>
      </c>
      <c r="BJ891" s="19" t="s">
        <v>80</v>
      </c>
      <c r="BK891" s="218">
        <f>ROUND(I891*H891,2)</f>
        <v>0</v>
      </c>
      <c r="BL891" s="19" t="s">
        <v>311</v>
      </c>
      <c r="BM891" s="217" t="s">
        <v>1300</v>
      </c>
    </row>
    <row r="892" s="2" customFormat="1">
      <c r="A892" s="40"/>
      <c r="B892" s="41"/>
      <c r="C892" s="42"/>
      <c r="D892" s="219" t="s">
        <v>140</v>
      </c>
      <c r="E892" s="42"/>
      <c r="F892" s="220" t="s">
        <v>1301</v>
      </c>
      <c r="G892" s="42"/>
      <c r="H892" s="42"/>
      <c r="I892" s="221"/>
      <c r="J892" s="42"/>
      <c r="K892" s="42"/>
      <c r="L892" s="46"/>
      <c r="M892" s="222"/>
      <c r="N892" s="223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140</v>
      </c>
      <c r="AU892" s="19" t="s">
        <v>82</v>
      </c>
    </row>
    <row r="893" s="2" customFormat="1">
      <c r="A893" s="40"/>
      <c r="B893" s="41"/>
      <c r="C893" s="42"/>
      <c r="D893" s="224" t="s">
        <v>141</v>
      </c>
      <c r="E893" s="42"/>
      <c r="F893" s="225" t="s">
        <v>1302</v>
      </c>
      <c r="G893" s="42"/>
      <c r="H893" s="42"/>
      <c r="I893" s="221"/>
      <c r="J893" s="42"/>
      <c r="K893" s="42"/>
      <c r="L893" s="46"/>
      <c r="M893" s="222"/>
      <c r="N893" s="223"/>
      <c r="O893" s="86"/>
      <c r="P893" s="86"/>
      <c r="Q893" s="86"/>
      <c r="R893" s="86"/>
      <c r="S893" s="86"/>
      <c r="T893" s="87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T893" s="19" t="s">
        <v>141</v>
      </c>
      <c r="AU893" s="19" t="s">
        <v>82</v>
      </c>
    </row>
    <row r="894" s="13" customFormat="1">
      <c r="A894" s="13"/>
      <c r="B894" s="226"/>
      <c r="C894" s="227"/>
      <c r="D894" s="219" t="s">
        <v>147</v>
      </c>
      <c r="E894" s="228" t="s">
        <v>19</v>
      </c>
      <c r="F894" s="229" t="s">
        <v>1303</v>
      </c>
      <c r="G894" s="227"/>
      <c r="H894" s="230">
        <v>33.899999999999999</v>
      </c>
      <c r="I894" s="231"/>
      <c r="J894" s="227"/>
      <c r="K894" s="227"/>
      <c r="L894" s="232"/>
      <c r="M894" s="233"/>
      <c r="N894" s="234"/>
      <c r="O894" s="234"/>
      <c r="P894" s="234"/>
      <c r="Q894" s="234"/>
      <c r="R894" s="234"/>
      <c r="S894" s="234"/>
      <c r="T894" s="23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6" t="s">
        <v>147</v>
      </c>
      <c r="AU894" s="236" t="s">
        <v>82</v>
      </c>
      <c r="AV894" s="13" t="s">
        <v>82</v>
      </c>
      <c r="AW894" s="13" t="s">
        <v>33</v>
      </c>
      <c r="AX894" s="13" t="s">
        <v>72</v>
      </c>
      <c r="AY894" s="236" t="s">
        <v>130</v>
      </c>
    </row>
    <row r="895" s="13" customFormat="1">
      <c r="A895" s="13"/>
      <c r="B895" s="226"/>
      <c r="C895" s="227"/>
      <c r="D895" s="219" t="s">
        <v>147</v>
      </c>
      <c r="E895" s="228" t="s">
        <v>19</v>
      </c>
      <c r="F895" s="229" t="s">
        <v>1229</v>
      </c>
      <c r="G895" s="227"/>
      <c r="H895" s="230">
        <v>-0.80000000000000004</v>
      </c>
      <c r="I895" s="231"/>
      <c r="J895" s="227"/>
      <c r="K895" s="227"/>
      <c r="L895" s="232"/>
      <c r="M895" s="233"/>
      <c r="N895" s="234"/>
      <c r="O895" s="234"/>
      <c r="P895" s="234"/>
      <c r="Q895" s="234"/>
      <c r="R895" s="234"/>
      <c r="S895" s="234"/>
      <c r="T895" s="23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6" t="s">
        <v>147</v>
      </c>
      <c r="AU895" s="236" t="s">
        <v>82</v>
      </c>
      <c r="AV895" s="13" t="s">
        <v>82</v>
      </c>
      <c r="AW895" s="13" t="s">
        <v>33</v>
      </c>
      <c r="AX895" s="13" t="s">
        <v>72</v>
      </c>
      <c r="AY895" s="236" t="s">
        <v>130</v>
      </c>
    </row>
    <row r="896" s="13" customFormat="1">
      <c r="A896" s="13"/>
      <c r="B896" s="226"/>
      <c r="C896" s="227"/>
      <c r="D896" s="219" t="s">
        <v>147</v>
      </c>
      <c r="E896" s="228" t="s">
        <v>19</v>
      </c>
      <c r="F896" s="229" t="s">
        <v>561</v>
      </c>
      <c r="G896" s="227"/>
      <c r="H896" s="230">
        <v>-1.8</v>
      </c>
      <c r="I896" s="231"/>
      <c r="J896" s="227"/>
      <c r="K896" s="227"/>
      <c r="L896" s="232"/>
      <c r="M896" s="233"/>
      <c r="N896" s="234"/>
      <c r="O896" s="234"/>
      <c r="P896" s="234"/>
      <c r="Q896" s="234"/>
      <c r="R896" s="234"/>
      <c r="S896" s="234"/>
      <c r="T896" s="235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6" t="s">
        <v>147</v>
      </c>
      <c r="AU896" s="236" t="s">
        <v>82</v>
      </c>
      <c r="AV896" s="13" t="s">
        <v>82</v>
      </c>
      <c r="AW896" s="13" t="s">
        <v>33</v>
      </c>
      <c r="AX896" s="13" t="s">
        <v>72</v>
      </c>
      <c r="AY896" s="236" t="s">
        <v>130</v>
      </c>
    </row>
    <row r="897" s="13" customFormat="1">
      <c r="A897" s="13"/>
      <c r="B897" s="226"/>
      <c r="C897" s="227"/>
      <c r="D897" s="219" t="s">
        <v>147</v>
      </c>
      <c r="E897" s="228" t="s">
        <v>19</v>
      </c>
      <c r="F897" s="229" t="s">
        <v>626</v>
      </c>
      <c r="G897" s="227"/>
      <c r="H897" s="230">
        <v>-1.6000000000000001</v>
      </c>
      <c r="I897" s="231"/>
      <c r="J897" s="227"/>
      <c r="K897" s="227"/>
      <c r="L897" s="232"/>
      <c r="M897" s="233"/>
      <c r="N897" s="234"/>
      <c r="O897" s="234"/>
      <c r="P897" s="234"/>
      <c r="Q897" s="234"/>
      <c r="R897" s="234"/>
      <c r="S897" s="234"/>
      <c r="T897" s="235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6" t="s">
        <v>147</v>
      </c>
      <c r="AU897" s="236" t="s">
        <v>82</v>
      </c>
      <c r="AV897" s="13" t="s">
        <v>82</v>
      </c>
      <c r="AW897" s="13" t="s">
        <v>33</v>
      </c>
      <c r="AX897" s="13" t="s">
        <v>72</v>
      </c>
      <c r="AY897" s="236" t="s">
        <v>130</v>
      </c>
    </row>
    <row r="898" s="15" customFormat="1">
      <c r="A898" s="15"/>
      <c r="B898" s="247"/>
      <c r="C898" s="248"/>
      <c r="D898" s="219" t="s">
        <v>147</v>
      </c>
      <c r="E898" s="249" t="s">
        <v>19</v>
      </c>
      <c r="F898" s="250" t="s">
        <v>165</v>
      </c>
      <c r="G898" s="248"/>
      <c r="H898" s="251">
        <v>29.699999999999999</v>
      </c>
      <c r="I898" s="252"/>
      <c r="J898" s="248"/>
      <c r="K898" s="248"/>
      <c r="L898" s="253"/>
      <c r="M898" s="254"/>
      <c r="N898" s="255"/>
      <c r="O898" s="255"/>
      <c r="P898" s="255"/>
      <c r="Q898" s="255"/>
      <c r="R898" s="255"/>
      <c r="S898" s="255"/>
      <c r="T898" s="256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57" t="s">
        <v>147</v>
      </c>
      <c r="AU898" s="257" t="s">
        <v>82</v>
      </c>
      <c r="AV898" s="15" t="s">
        <v>157</v>
      </c>
      <c r="AW898" s="15" t="s">
        <v>4</v>
      </c>
      <c r="AX898" s="15" t="s">
        <v>80</v>
      </c>
      <c r="AY898" s="257" t="s">
        <v>130</v>
      </c>
    </row>
    <row r="899" s="2" customFormat="1" ht="16.5" customHeight="1">
      <c r="A899" s="40"/>
      <c r="B899" s="41"/>
      <c r="C899" s="258" t="s">
        <v>1304</v>
      </c>
      <c r="D899" s="258" t="s">
        <v>166</v>
      </c>
      <c r="E899" s="259" t="s">
        <v>1305</v>
      </c>
      <c r="F899" s="260" t="s">
        <v>1306</v>
      </c>
      <c r="G899" s="261" t="s">
        <v>302</v>
      </c>
      <c r="H899" s="262">
        <v>30.294</v>
      </c>
      <c r="I899" s="263"/>
      <c r="J899" s="264">
        <f>ROUND(I899*H899,2)</f>
        <v>0</v>
      </c>
      <c r="K899" s="260" t="s">
        <v>137</v>
      </c>
      <c r="L899" s="265"/>
      <c r="M899" s="266" t="s">
        <v>19</v>
      </c>
      <c r="N899" s="267" t="s">
        <v>43</v>
      </c>
      <c r="O899" s="86"/>
      <c r="P899" s="215">
        <f>O899*H899</f>
        <v>0</v>
      </c>
      <c r="Q899" s="215">
        <v>0.00035</v>
      </c>
      <c r="R899" s="215">
        <f>Q899*H899</f>
        <v>0.0106029</v>
      </c>
      <c r="S899" s="215">
        <v>0</v>
      </c>
      <c r="T899" s="216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17" t="s">
        <v>425</v>
      </c>
      <c r="AT899" s="217" t="s">
        <v>166</v>
      </c>
      <c r="AU899" s="217" t="s">
        <v>82</v>
      </c>
      <c r="AY899" s="19" t="s">
        <v>130</v>
      </c>
      <c r="BE899" s="218">
        <f>IF(N899="základní",J899,0)</f>
        <v>0</v>
      </c>
      <c r="BF899" s="218">
        <f>IF(N899="snížená",J899,0)</f>
        <v>0</v>
      </c>
      <c r="BG899" s="218">
        <f>IF(N899="zákl. přenesená",J899,0)</f>
        <v>0</v>
      </c>
      <c r="BH899" s="218">
        <f>IF(N899="sníž. přenesená",J899,0)</f>
        <v>0</v>
      </c>
      <c r="BI899" s="218">
        <f>IF(N899="nulová",J899,0)</f>
        <v>0</v>
      </c>
      <c r="BJ899" s="19" t="s">
        <v>80</v>
      </c>
      <c r="BK899" s="218">
        <f>ROUND(I899*H899,2)</f>
        <v>0</v>
      </c>
      <c r="BL899" s="19" t="s">
        <v>311</v>
      </c>
      <c r="BM899" s="217" t="s">
        <v>1307</v>
      </c>
    </row>
    <row r="900" s="2" customFormat="1">
      <c r="A900" s="40"/>
      <c r="B900" s="41"/>
      <c r="C900" s="42"/>
      <c r="D900" s="219" t="s">
        <v>140</v>
      </c>
      <c r="E900" s="42"/>
      <c r="F900" s="220" t="s">
        <v>1306</v>
      </c>
      <c r="G900" s="42"/>
      <c r="H900" s="42"/>
      <c r="I900" s="221"/>
      <c r="J900" s="42"/>
      <c r="K900" s="42"/>
      <c r="L900" s="46"/>
      <c r="M900" s="222"/>
      <c r="N900" s="223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140</v>
      </c>
      <c r="AU900" s="19" t="s">
        <v>82</v>
      </c>
    </row>
    <row r="901" s="13" customFormat="1">
      <c r="A901" s="13"/>
      <c r="B901" s="226"/>
      <c r="C901" s="227"/>
      <c r="D901" s="219" t="s">
        <v>147</v>
      </c>
      <c r="E901" s="228" t="s">
        <v>19</v>
      </c>
      <c r="F901" s="229" t="s">
        <v>1308</v>
      </c>
      <c r="G901" s="227"/>
      <c r="H901" s="230">
        <v>30.294</v>
      </c>
      <c r="I901" s="231"/>
      <c r="J901" s="227"/>
      <c r="K901" s="227"/>
      <c r="L901" s="232"/>
      <c r="M901" s="233"/>
      <c r="N901" s="234"/>
      <c r="O901" s="234"/>
      <c r="P901" s="234"/>
      <c r="Q901" s="234"/>
      <c r="R901" s="234"/>
      <c r="S901" s="234"/>
      <c r="T901" s="23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6" t="s">
        <v>147</v>
      </c>
      <c r="AU901" s="236" t="s">
        <v>82</v>
      </c>
      <c r="AV901" s="13" t="s">
        <v>82</v>
      </c>
      <c r="AW901" s="13" t="s">
        <v>33</v>
      </c>
      <c r="AX901" s="13" t="s">
        <v>80</v>
      </c>
      <c r="AY901" s="236" t="s">
        <v>130</v>
      </c>
    </row>
    <row r="902" s="2" customFormat="1" ht="16.5" customHeight="1">
      <c r="A902" s="40"/>
      <c r="B902" s="41"/>
      <c r="C902" s="206" t="s">
        <v>1309</v>
      </c>
      <c r="D902" s="206" t="s">
        <v>133</v>
      </c>
      <c r="E902" s="207" t="s">
        <v>1310</v>
      </c>
      <c r="F902" s="208" t="s">
        <v>1311</v>
      </c>
      <c r="G902" s="209" t="s">
        <v>827</v>
      </c>
      <c r="H902" s="271"/>
      <c r="I902" s="211"/>
      <c r="J902" s="212">
        <f>ROUND(I902*H902,2)</f>
        <v>0</v>
      </c>
      <c r="K902" s="208" t="s">
        <v>137</v>
      </c>
      <c r="L902" s="46"/>
      <c r="M902" s="213" t="s">
        <v>19</v>
      </c>
      <c r="N902" s="214" t="s">
        <v>43</v>
      </c>
      <c r="O902" s="86"/>
      <c r="P902" s="215">
        <f>O902*H902</f>
        <v>0</v>
      </c>
      <c r="Q902" s="215">
        <v>0</v>
      </c>
      <c r="R902" s="215">
        <f>Q902*H902</f>
        <v>0</v>
      </c>
      <c r="S902" s="215">
        <v>0</v>
      </c>
      <c r="T902" s="216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17" t="s">
        <v>311</v>
      </c>
      <c r="AT902" s="217" t="s">
        <v>133</v>
      </c>
      <c r="AU902" s="217" t="s">
        <v>82</v>
      </c>
      <c r="AY902" s="19" t="s">
        <v>130</v>
      </c>
      <c r="BE902" s="218">
        <f>IF(N902="základní",J902,0)</f>
        <v>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19" t="s">
        <v>80</v>
      </c>
      <c r="BK902" s="218">
        <f>ROUND(I902*H902,2)</f>
        <v>0</v>
      </c>
      <c r="BL902" s="19" t="s">
        <v>311</v>
      </c>
      <c r="BM902" s="217" t="s">
        <v>1312</v>
      </c>
    </row>
    <row r="903" s="2" customFormat="1">
      <c r="A903" s="40"/>
      <c r="B903" s="41"/>
      <c r="C903" s="42"/>
      <c r="D903" s="219" t="s">
        <v>140</v>
      </c>
      <c r="E903" s="42"/>
      <c r="F903" s="220" t="s">
        <v>1313</v>
      </c>
      <c r="G903" s="42"/>
      <c r="H903" s="42"/>
      <c r="I903" s="221"/>
      <c r="J903" s="42"/>
      <c r="K903" s="42"/>
      <c r="L903" s="46"/>
      <c r="M903" s="222"/>
      <c r="N903" s="223"/>
      <c r="O903" s="86"/>
      <c r="P903" s="86"/>
      <c r="Q903" s="86"/>
      <c r="R903" s="86"/>
      <c r="S903" s="86"/>
      <c r="T903" s="87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9" t="s">
        <v>140</v>
      </c>
      <c r="AU903" s="19" t="s">
        <v>82</v>
      </c>
    </row>
    <row r="904" s="2" customFormat="1">
      <c r="A904" s="40"/>
      <c r="B904" s="41"/>
      <c r="C904" s="42"/>
      <c r="D904" s="224" t="s">
        <v>141</v>
      </c>
      <c r="E904" s="42"/>
      <c r="F904" s="225" t="s">
        <v>1314</v>
      </c>
      <c r="G904" s="42"/>
      <c r="H904" s="42"/>
      <c r="I904" s="221"/>
      <c r="J904" s="42"/>
      <c r="K904" s="42"/>
      <c r="L904" s="46"/>
      <c r="M904" s="222"/>
      <c r="N904" s="223"/>
      <c r="O904" s="86"/>
      <c r="P904" s="86"/>
      <c r="Q904" s="86"/>
      <c r="R904" s="86"/>
      <c r="S904" s="86"/>
      <c r="T904" s="87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T904" s="19" t="s">
        <v>141</v>
      </c>
      <c r="AU904" s="19" t="s">
        <v>82</v>
      </c>
    </row>
    <row r="905" s="12" customFormat="1" ht="22.8" customHeight="1">
      <c r="A905" s="12"/>
      <c r="B905" s="190"/>
      <c r="C905" s="191"/>
      <c r="D905" s="192" t="s">
        <v>71</v>
      </c>
      <c r="E905" s="204" t="s">
        <v>1315</v>
      </c>
      <c r="F905" s="204" t="s">
        <v>1316</v>
      </c>
      <c r="G905" s="191"/>
      <c r="H905" s="191"/>
      <c r="I905" s="194"/>
      <c r="J905" s="205">
        <f>BK905</f>
        <v>0</v>
      </c>
      <c r="K905" s="191"/>
      <c r="L905" s="196"/>
      <c r="M905" s="197"/>
      <c r="N905" s="198"/>
      <c r="O905" s="198"/>
      <c r="P905" s="199">
        <f>SUM(P906:P944)</f>
        <v>0</v>
      </c>
      <c r="Q905" s="198"/>
      <c r="R905" s="199">
        <f>SUM(R906:R944)</f>
        <v>1.0353816</v>
      </c>
      <c r="S905" s="198"/>
      <c r="T905" s="200">
        <f>SUM(T906:T944)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01" t="s">
        <v>82</v>
      </c>
      <c r="AT905" s="202" t="s">
        <v>71</v>
      </c>
      <c r="AU905" s="202" t="s">
        <v>80</v>
      </c>
      <c r="AY905" s="201" t="s">
        <v>130</v>
      </c>
      <c r="BK905" s="203">
        <f>SUM(BK906:BK944)</f>
        <v>0</v>
      </c>
    </row>
    <row r="906" s="2" customFormat="1" ht="16.5" customHeight="1">
      <c r="A906" s="40"/>
      <c r="B906" s="41"/>
      <c r="C906" s="206" t="s">
        <v>1317</v>
      </c>
      <c r="D906" s="206" t="s">
        <v>133</v>
      </c>
      <c r="E906" s="207" t="s">
        <v>1318</v>
      </c>
      <c r="F906" s="208" t="s">
        <v>1319</v>
      </c>
      <c r="G906" s="209" t="s">
        <v>199</v>
      </c>
      <c r="H906" s="210">
        <v>52.600000000000001</v>
      </c>
      <c r="I906" s="211"/>
      <c r="J906" s="212">
        <f>ROUND(I906*H906,2)</f>
        <v>0</v>
      </c>
      <c r="K906" s="208" t="s">
        <v>137</v>
      </c>
      <c r="L906" s="46"/>
      <c r="M906" s="213" t="s">
        <v>19</v>
      </c>
      <c r="N906" s="214" t="s">
        <v>43</v>
      </c>
      <c r="O906" s="86"/>
      <c r="P906" s="215">
        <f>O906*H906</f>
        <v>0</v>
      </c>
      <c r="Q906" s="215">
        <v>0</v>
      </c>
      <c r="R906" s="215">
        <f>Q906*H906</f>
        <v>0</v>
      </c>
      <c r="S906" s="215">
        <v>0</v>
      </c>
      <c r="T906" s="216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17" t="s">
        <v>311</v>
      </c>
      <c r="AT906" s="217" t="s">
        <v>133</v>
      </c>
      <c r="AU906" s="217" t="s">
        <v>82</v>
      </c>
      <c r="AY906" s="19" t="s">
        <v>130</v>
      </c>
      <c r="BE906" s="218">
        <f>IF(N906="základní",J906,0)</f>
        <v>0</v>
      </c>
      <c r="BF906" s="218">
        <f>IF(N906="snížená",J906,0)</f>
        <v>0</v>
      </c>
      <c r="BG906" s="218">
        <f>IF(N906="zákl. přenesená",J906,0)</f>
        <v>0</v>
      </c>
      <c r="BH906" s="218">
        <f>IF(N906="sníž. přenesená",J906,0)</f>
        <v>0</v>
      </c>
      <c r="BI906" s="218">
        <f>IF(N906="nulová",J906,0)</f>
        <v>0</v>
      </c>
      <c r="BJ906" s="19" t="s">
        <v>80</v>
      </c>
      <c r="BK906" s="218">
        <f>ROUND(I906*H906,2)</f>
        <v>0</v>
      </c>
      <c r="BL906" s="19" t="s">
        <v>311</v>
      </c>
      <c r="BM906" s="217" t="s">
        <v>1320</v>
      </c>
    </row>
    <row r="907" s="2" customFormat="1">
      <c r="A907" s="40"/>
      <c r="B907" s="41"/>
      <c r="C907" s="42"/>
      <c r="D907" s="219" t="s">
        <v>140</v>
      </c>
      <c r="E907" s="42"/>
      <c r="F907" s="220" t="s">
        <v>1321</v>
      </c>
      <c r="G907" s="42"/>
      <c r="H907" s="42"/>
      <c r="I907" s="221"/>
      <c r="J907" s="42"/>
      <c r="K907" s="42"/>
      <c r="L907" s="46"/>
      <c r="M907" s="222"/>
      <c r="N907" s="223"/>
      <c r="O907" s="86"/>
      <c r="P907" s="86"/>
      <c r="Q907" s="86"/>
      <c r="R907" s="86"/>
      <c r="S907" s="86"/>
      <c r="T907" s="87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T907" s="19" t="s">
        <v>140</v>
      </c>
      <c r="AU907" s="19" t="s">
        <v>82</v>
      </c>
    </row>
    <row r="908" s="2" customFormat="1">
      <c r="A908" s="40"/>
      <c r="B908" s="41"/>
      <c r="C908" s="42"/>
      <c r="D908" s="224" t="s">
        <v>141</v>
      </c>
      <c r="E908" s="42"/>
      <c r="F908" s="225" t="s">
        <v>1322</v>
      </c>
      <c r="G908" s="42"/>
      <c r="H908" s="42"/>
      <c r="I908" s="221"/>
      <c r="J908" s="42"/>
      <c r="K908" s="42"/>
      <c r="L908" s="46"/>
      <c r="M908" s="222"/>
      <c r="N908" s="223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141</v>
      </c>
      <c r="AU908" s="19" t="s">
        <v>82</v>
      </c>
    </row>
    <row r="909" s="2" customFormat="1" ht="16.5" customHeight="1">
      <c r="A909" s="40"/>
      <c r="B909" s="41"/>
      <c r="C909" s="206" t="s">
        <v>1323</v>
      </c>
      <c r="D909" s="206" t="s">
        <v>133</v>
      </c>
      <c r="E909" s="207" t="s">
        <v>1324</v>
      </c>
      <c r="F909" s="208" t="s">
        <v>1325</v>
      </c>
      <c r="G909" s="209" t="s">
        <v>199</v>
      </c>
      <c r="H909" s="210">
        <v>52.600000000000001</v>
      </c>
      <c r="I909" s="211"/>
      <c r="J909" s="212">
        <f>ROUND(I909*H909,2)</f>
        <v>0</v>
      </c>
      <c r="K909" s="208" t="s">
        <v>137</v>
      </c>
      <c r="L909" s="46"/>
      <c r="M909" s="213" t="s">
        <v>19</v>
      </c>
      <c r="N909" s="214" t="s">
        <v>43</v>
      </c>
      <c r="O909" s="86"/>
      <c r="P909" s="215">
        <f>O909*H909</f>
        <v>0</v>
      </c>
      <c r="Q909" s="215">
        <v>0.00029999999999999997</v>
      </c>
      <c r="R909" s="215">
        <f>Q909*H909</f>
        <v>0.015779999999999999</v>
      </c>
      <c r="S909" s="215">
        <v>0</v>
      </c>
      <c r="T909" s="216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7" t="s">
        <v>311</v>
      </c>
      <c r="AT909" s="217" t="s">
        <v>133</v>
      </c>
      <c r="AU909" s="217" t="s">
        <v>82</v>
      </c>
      <c r="AY909" s="19" t="s">
        <v>130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19" t="s">
        <v>80</v>
      </c>
      <c r="BK909" s="218">
        <f>ROUND(I909*H909,2)</f>
        <v>0</v>
      </c>
      <c r="BL909" s="19" t="s">
        <v>311</v>
      </c>
      <c r="BM909" s="217" t="s">
        <v>1326</v>
      </c>
    </row>
    <row r="910" s="2" customFormat="1">
      <c r="A910" s="40"/>
      <c r="B910" s="41"/>
      <c r="C910" s="42"/>
      <c r="D910" s="219" t="s">
        <v>140</v>
      </c>
      <c r="E910" s="42"/>
      <c r="F910" s="220" t="s">
        <v>1327</v>
      </c>
      <c r="G910" s="42"/>
      <c r="H910" s="42"/>
      <c r="I910" s="221"/>
      <c r="J910" s="42"/>
      <c r="K910" s="42"/>
      <c r="L910" s="46"/>
      <c r="M910" s="222"/>
      <c r="N910" s="223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140</v>
      </c>
      <c r="AU910" s="19" t="s">
        <v>82</v>
      </c>
    </row>
    <row r="911" s="2" customFormat="1">
      <c r="A911" s="40"/>
      <c r="B911" s="41"/>
      <c r="C911" s="42"/>
      <c r="D911" s="224" t="s">
        <v>141</v>
      </c>
      <c r="E911" s="42"/>
      <c r="F911" s="225" t="s">
        <v>1328</v>
      </c>
      <c r="G911" s="42"/>
      <c r="H911" s="42"/>
      <c r="I911" s="221"/>
      <c r="J911" s="42"/>
      <c r="K911" s="42"/>
      <c r="L911" s="46"/>
      <c r="M911" s="222"/>
      <c r="N911" s="223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141</v>
      </c>
      <c r="AU911" s="19" t="s">
        <v>82</v>
      </c>
    </row>
    <row r="912" s="2" customFormat="1" ht="21.75" customHeight="1">
      <c r="A912" s="40"/>
      <c r="B912" s="41"/>
      <c r="C912" s="206" t="s">
        <v>1329</v>
      </c>
      <c r="D912" s="206" t="s">
        <v>133</v>
      </c>
      <c r="E912" s="207" t="s">
        <v>1330</v>
      </c>
      <c r="F912" s="208" t="s">
        <v>1331</v>
      </c>
      <c r="G912" s="209" t="s">
        <v>199</v>
      </c>
      <c r="H912" s="210">
        <v>52.600000000000001</v>
      </c>
      <c r="I912" s="211"/>
      <c r="J912" s="212">
        <f>ROUND(I912*H912,2)</f>
        <v>0</v>
      </c>
      <c r="K912" s="208" t="s">
        <v>137</v>
      </c>
      <c r="L912" s="46"/>
      <c r="M912" s="213" t="s">
        <v>19</v>
      </c>
      <c r="N912" s="214" t="s">
        <v>43</v>
      </c>
      <c r="O912" s="86"/>
      <c r="P912" s="215">
        <f>O912*H912</f>
        <v>0</v>
      </c>
      <c r="Q912" s="215">
        <v>0.0053759999999999997</v>
      </c>
      <c r="R912" s="215">
        <f>Q912*H912</f>
        <v>0.28277760000000002</v>
      </c>
      <c r="S912" s="215">
        <v>0</v>
      </c>
      <c r="T912" s="216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17" t="s">
        <v>311</v>
      </c>
      <c r="AT912" s="217" t="s">
        <v>133</v>
      </c>
      <c r="AU912" s="217" t="s">
        <v>82</v>
      </c>
      <c r="AY912" s="19" t="s">
        <v>130</v>
      </c>
      <c r="BE912" s="218">
        <f>IF(N912="základní",J912,0)</f>
        <v>0</v>
      </c>
      <c r="BF912" s="218">
        <f>IF(N912="snížená",J912,0)</f>
        <v>0</v>
      </c>
      <c r="BG912" s="218">
        <f>IF(N912="zákl. přenesená",J912,0)</f>
        <v>0</v>
      </c>
      <c r="BH912" s="218">
        <f>IF(N912="sníž. přenesená",J912,0)</f>
        <v>0</v>
      </c>
      <c r="BI912" s="218">
        <f>IF(N912="nulová",J912,0)</f>
        <v>0</v>
      </c>
      <c r="BJ912" s="19" t="s">
        <v>80</v>
      </c>
      <c r="BK912" s="218">
        <f>ROUND(I912*H912,2)</f>
        <v>0</v>
      </c>
      <c r="BL912" s="19" t="s">
        <v>311</v>
      </c>
      <c r="BM912" s="217" t="s">
        <v>1332</v>
      </c>
    </row>
    <row r="913" s="2" customFormat="1">
      <c r="A913" s="40"/>
      <c r="B913" s="41"/>
      <c r="C913" s="42"/>
      <c r="D913" s="219" t="s">
        <v>140</v>
      </c>
      <c r="E913" s="42"/>
      <c r="F913" s="220" t="s">
        <v>1333</v>
      </c>
      <c r="G913" s="42"/>
      <c r="H913" s="42"/>
      <c r="I913" s="221"/>
      <c r="J913" s="42"/>
      <c r="K913" s="42"/>
      <c r="L913" s="46"/>
      <c r="M913" s="222"/>
      <c r="N913" s="223"/>
      <c r="O913" s="86"/>
      <c r="P913" s="86"/>
      <c r="Q913" s="86"/>
      <c r="R913" s="86"/>
      <c r="S913" s="86"/>
      <c r="T913" s="87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T913" s="19" t="s">
        <v>140</v>
      </c>
      <c r="AU913" s="19" t="s">
        <v>82</v>
      </c>
    </row>
    <row r="914" s="2" customFormat="1">
      <c r="A914" s="40"/>
      <c r="B914" s="41"/>
      <c r="C914" s="42"/>
      <c r="D914" s="224" t="s">
        <v>141</v>
      </c>
      <c r="E914" s="42"/>
      <c r="F914" s="225" t="s">
        <v>1334</v>
      </c>
      <c r="G914" s="42"/>
      <c r="H914" s="42"/>
      <c r="I914" s="221"/>
      <c r="J914" s="42"/>
      <c r="K914" s="42"/>
      <c r="L914" s="46"/>
      <c r="M914" s="222"/>
      <c r="N914" s="223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9" t="s">
        <v>141</v>
      </c>
      <c r="AU914" s="19" t="s">
        <v>82</v>
      </c>
    </row>
    <row r="915" s="13" customFormat="1">
      <c r="A915" s="13"/>
      <c r="B915" s="226"/>
      <c r="C915" s="227"/>
      <c r="D915" s="219" t="s">
        <v>147</v>
      </c>
      <c r="E915" s="228" t="s">
        <v>19</v>
      </c>
      <c r="F915" s="229" t="s">
        <v>547</v>
      </c>
      <c r="G915" s="227"/>
      <c r="H915" s="230">
        <v>11</v>
      </c>
      <c r="I915" s="231"/>
      <c r="J915" s="227"/>
      <c r="K915" s="227"/>
      <c r="L915" s="232"/>
      <c r="M915" s="233"/>
      <c r="N915" s="234"/>
      <c r="O915" s="234"/>
      <c r="P915" s="234"/>
      <c r="Q915" s="234"/>
      <c r="R915" s="234"/>
      <c r="S915" s="234"/>
      <c r="T915" s="23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6" t="s">
        <v>147</v>
      </c>
      <c r="AU915" s="236" t="s">
        <v>82</v>
      </c>
      <c r="AV915" s="13" t="s">
        <v>82</v>
      </c>
      <c r="AW915" s="13" t="s">
        <v>33</v>
      </c>
      <c r="AX915" s="13" t="s">
        <v>72</v>
      </c>
      <c r="AY915" s="236" t="s">
        <v>130</v>
      </c>
    </row>
    <row r="916" s="13" customFormat="1">
      <c r="A916" s="13"/>
      <c r="B916" s="226"/>
      <c r="C916" s="227"/>
      <c r="D916" s="219" t="s">
        <v>147</v>
      </c>
      <c r="E916" s="228" t="s">
        <v>19</v>
      </c>
      <c r="F916" s="229" t="s">
        <v>548</v>
      </c>
      <c r="G916" s="227"/>
      <c r="H916" s="230">
        <v>-2.7999999999999998</v>
      </c>
      <c r="I916" s="231"/>
      <c r="J916" s="227"/>
      <c r="K916" s="227"/>
      <c r="L916" s="232"/>
      <c r="M916" s="233"/>
      <c r="N916" s="234"/>
      <c r="O916" s="234"/>
      <c r="P916" s="234"/>
      <c r="Q916" s="234"/>
      <c r="R916" s="234"/>
      <c r="S916" s="234"/>
      <c r="T916" s="23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6" t="s">
        <v>147</v>
      </c>
      <c r="AU916" s="236" t="s">
        <v>82</v>
      </c>
      <c r="AV916" s="13" t="s">
        <v>82</v>
      </c>
      <c r="AW916" s="13" t="s">
        <v>33</v>
      </c>
      <c r="AX916" s="13" t="s">
        <v>72</v>
      </c>
      <c r="AY916" s="236" t="s">
        <v>130</v>
      </c>
    </row>
    <row r="917" s="13" customFormat="1">
      <c r="A917" s="13"/>
      <c r="B917" s="226"/>
      <c r="C917" s="227"/>
      <c r="D917" s="219" t="s">
        <v>147</v>
      </c>
      <c r="E917" s="228" t="s">
        <v>19</v>
      </c>
      <c r="F917" s="229" t="s">
        <v>549</v>
      </c>
      <c r="G917" s="227"/>
      <c r="H917" s="230">
        <v>9.5999999999999996</v>
      </c>
      <c r="I917" s="231"/>
      <c r="J917" s="227"/>
      <c r="K917" s="227"/>
      <c r="L917" s="232"/>
      <c r="M917" s="233"/>
      <c r="N917" s="234"/>
      <c r="O917" s="234"/>
      <c r="P917" s="234"/>
      <c r="Q917" s="234"/>
      <c r="R917" s="234"/>
      <c r="S917" s="234"/>
      <c r="T917" s="235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6" t="s">
        <v>147</v>
      </c>
      <c r="AU917" s="236" t="s">
        <v>82</v>
      </c>
      <c r="AV917" s="13" t="s">
        <v>82</v>
      </c>
      <c r="AW917" s="13" t="s">
        <v>33</v>
      </c>
      <c r="AX917" s="13" t="s">
        <v>72</v>
      </c>
      <c r="AY917" s="236" t="s">
        <v>130</v>
      </c>
    </row>
    <row r="918" s="13" customFormat="1">
      <c r="A918" s="13"/>
      <c r="B918" s="226"/>
      <c r="C918" s="227"/>
      <c r="D918" s="219" t="s">
        <v>147</v>
      </c>
      <c r="E918" s="228" t="s">
        <v>19</v>
      </c>
      <c r="F918" s="229" t="s">
        <v>550</v>
      </c>
      <c r="G918" s="227"/>
      <c r="H918" s="230">
        <v>-1.3999999999999999</v>
      </c>
      <c r="I918" s="231"/>
      <c r="J918" s="227"/>
      <c r="K918" s="227"/>
      <c r="L918" s="232"/>
      <c r="M918" s="233"/>
      <c r="N918" s="234"/>
      <c r="O918" s="234"/>
      <c r="P918" s="234"/>
      <c r="Q918" s="234"/>
      <c r="R918" s="234"/>
      <c r="S918" s="234"/>
      <c r="T918" s="23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6" t="s">
        <v>147</v>
      </c>
      <c r="AU918" s="236" t="s">
        <v>82</v>
      </c>
      <c r="AV918" s="13" t="s">
        <v>82</v>
      </c>
      <c r="AW918" s="13" t="s">
        <v>33</v>
      </c>
      <c r="AX918" s="13" t="s">
        <v>72</v>
      </c>
      <c r="AY918" s="236" t="s">
        <v>130</v>
      </c>
    </row>
    <row r="919" s="13" customFormat="1">
      <c r="A919" s="13"/>
      <c r="B919" s="226"/>
      <c r="C919" s="227"/>
      <c r="D919" s="219" t="s">
        <v>147</v>
      </c>
      <c r="E919" s="228" t="s">
        <v>19</v>
      </c>
      <c r="F919" s="229" t="s">
        <v>551</v>
      </c>
      <c r="G919" s="227"/>
      <c r="H919" s="230">
        <v>27.199999999999999</v>
      </c>
      <c r="I919" s="231"/>
      <c r="J919" s="227"/>
      <c r="K919" s="227"/>
      <c r="L919" s="232"/>
      <c r="M919" s="233"/>
      <c r="N919" s="234"/>
      <c r="O919" s="234"/>
      <c r="P919" s="234"/>
      <c r="Q919" s="234"/>
      <c r="R919" s="234"/>
      <c r="S919" s="234"/>
      <c r="T919" s="23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6" t="s">
        <v>147</v>
      </c>
      <c r="AU919" s="236" t="s">
        <v>82</v>
      </c>
      <c r="AV919" s="13" t="s">
        <v>82</v>
      </c>
      <c r="AW919" s="13" t="s">
        <v>33</v>
      </c>
      <c r="AX919" s="13" t="s">
        <v>72</v>
      </c>
      <c r="AY919" s="236" t="s">
        <v>130</v>
      </c>
    </row>
    <row r="920" s="13" customFormat="1">
      <c r="A920" s="13"/>
      <c r="B920" s="226"/>
      <c r="C920" s="227"/>
      <c r="D920" s="219" t="s">
        <v>147</v>
      </c>
      <c r="E920" s="228" t="s">
        <v>19</v>
      </c>
      <c r="F920" s="229" t="s">
        <v>552</v>
      </c>
      <c r="G920" s="227"/>
      <c r="H920" s="230">
        <v>-3.2000000000000002</v>
      </c>
      <c r="I920" s="231"/>
      <c r="J920" s="227"/>
      <c r="K920" s="227"/>
      <c r="L920" s="232"/>
      <c r="M920" s="233"/>
      <c r="N920" s="234"/>
      <c r="O920" s="234"/>
      <c r="P920" s="234"/>
      <c r="Q920" s="234"/>
      <c r="R920" s="234"/>
      <c r="S920" s="234"/>
      <c r="T920" s="23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6" t="s">
        <v>147</v>
      </c>
      <c r="AU920" s="236" t="s">
        <v>82</v>
      </c>
      <c r="AV920" s="13" t="s">
        <v>82</v>
      </c>
      <c r="AW920" s="13" t="s">
        <v>33</v>
      </c>
      <c r="AX920" s="13" t="s">
        <v>72</v>
      </c>
      <c r="AY920" s="236" t="s">
        <v>130</v>
      </c>
    </row>
    <row r="921" s="13" customFormat="1">
      <c r="A921" s="13"/>
      <c r="B921" s="226"/>
      <c r="C921" s="227"/>
      <c r="D921" s="219" t="s">
        <v>147</v>
      </c>
      <c r="E921" s="228" t="s">
        <v>19</v>
      </c>
      <c r="F921" s="229" t="s">
        <v>553</v>
      </c>
      <c r="G921" s="227"/>
      <c r="H921" s="230">
        <v>2.3999999999999999</v>
      </c>
      <c r="I921" s="231"/>
      <c r="J921" s="227"/>
      <c r="K921" s="227"/>
      <c r="L921" s="232"/>
      <c r="M921" s="233"/>
      <c r="N921" s="234"/>
      <c r="O921" s="234"/>
      <c r="P921" s="234"/>
      <c r="Q921" s="234"/>
      <c r="R921" s="234"/>
      <c r="S921" s="234"/>
      <c r="T921" s="23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6" t="s">
        <v>147</v>
      </c>
      <c r="AU921" s="236" t="s">
        <v>82</v>
      </c>
      <c r="AV921" s="13" t="s">
        <v>82</v>
      </c>
      <c r="AW921" s="13" t="s">
        <v>33</v>
      </c>
      <c r="AX921" s="13" t="s">
        <v>72</v>
      </c>
      <c r="AY921" s="236" t="s">
        <v>130</v>
      </c>
    </row>
    <row r="922" s="13" customFormat="1">
      <c r="A922" s="13"/>
      <c r="B922" s="226"/>
      <c r="C922" s="227"/>
      <c r="D922" s="219" t="s">
        <v>147</v>
      </c>
      <c r="E922" s="228" t="s">
        <v>19</v>
      </c>
      <c r="F922" s="229" t="s">
        <v>554</v>
      </c>
      <c r="G922" s="227"/>
      <c r="H922" s="230">
        <v>11.199999999999999</v>
      </c>
      <c r="I922" s="231"/>
      <c r="J922" s="227"/>
      <c r="K922" s="227"/>
      <c r="L922" s="232"/>
      <c r="M922" s="233"/>
      <c r="N922" s="234"/>
      <c r="O922" s="234"/>
      <c r="P922" s="234"/>
      <c r="Q922" s="234"/>
      <c r="R922" s="234"/>
      <c r="S922" s="234"/>
      <c r="T922" s="23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6" t="s">
        <v>147</v>
      </c>
      <c r="AU922" s="236" t="s">
        <v>82</v>
      </c>
      <c r="AV922" s="13" t="s">
        <v>82</v>
      </c>
      <c r="AW922" s="13" t="s">
        <v>33</v>
      </c>
      <c r="AX922" s="13" t="s">
        <v>72</v>
      </c>
      <c r="AY922" s="236" t="s">
        <v>130</v>
      </c>
    </row>
    <row r="923" s="13" customFormat="1">
      <c r="A923" s="13"/>
      <c r="B923" s="226"/>
      <c r="C923" s="227"/>
      <c r="D923" s="219" t="s">
        <v>147</v>
      </c>
      <c r="E923" s="228" t="s">
        <v>19</v>
      </c>
      <c r="F923" s="229" t="s">
        <v>550</v>
      </c>
      <c r="G923" s="227"/>
      <c r="H923" s="230">
        <v>-1.3999999999999999</v>
      </c>
      <c r="I923" s="231"/>
      <c r="J923" s="227"/>
      <c r="K923" s="227"/>
      <c r="L923" s="232"/>
      <c r="M923" s="233"/>
      <c r="N923" s="234"/>
      <c r="O923" s="234"/>
      <c r="P923" s="234"/>
      <c r="Q923" s="234"/>
      <c r="R923" s="234"/>
      <c r="S923" s="234"/>
      <c r="T923" s="23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6" t="s">
        <v>147</v>
      </c>
      <c r="AU923" s="236" t="s">
        <v>82</v>
      </c>
      <c r="AV923" s="13" t="s">
        <v>82</v>
      </c>
      <c r="AW923" s="13" t="s">
        <v>33</v>
      </c>
      <c r="AX923" s="13" t="s">
        <v>72</v>
      </c>
      <c r="AY923" s="236" t="s">
        <v>130</v>
      </c>
    </row>
    <row r="924" s="15" customFormat="1">
      <c r="A924" s="15"/>
      <c r="B924" s="247"/>
      <c r="C924" s="248"/>
      <c r="D924" s="219" t="s">
        <v>147</v>
      </c>
      <c r="E924" s="249" t="s">
        <v>19</v>
      </c>
      <c r="F924" s="250" t="s">
        <v>165</v>
      </c>
      <c r="G924" s="248"/>
      <c r="H924" s="251">
        <v>52.600000000000001</v>
      </c>
      <c r="I924" s="252"/>
      <c r="J924" s="248"/>
      <c r="K924" s="248"/>
      <c r="L924" s="253"/>
      <c r="M924" s="254"/>
      <c r="N924" s="255"/>
      <c r="O924" s="255"/>
      <c r="P924" s="255"/>
      <c r="Q924" s="255"/>
      <c r="R924" s="255"/>
      <c r="S924" s="255"/>
      <c r="T924" s="256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57" t="s">
        <v>147</v>
      </c>
      <c r="AU924" s="257" t="s">
        <v>82</v>
      </c>
      <c r="AV924" s="15" t="s">
        <v>157</v>
      </c>
      <c r="AW924" s="15" t="s">
        <v>4</v>
      </c>
      <c r="AX924" s="15" t="s">
        <v>80</v>
      </c>
      <c r="AY924" s="257" t="s">
        <v>130</v>
      </c>
    </row>
    <row r="925" s="2" customFormat="1" ht="16.5" customHeight="1">
      <c r="A925" s="40"/>
      <c r="B925" s="41"/>
      <c r="C925" s="258" t="s">
        <v>1335</v>
      </c>
      <c r="D925" s="258" t="s">
        <v>166</v>
      </c>
      <c r="E925" s="259" t="s">
        <v>1336</v>
      </c>
      <c r="F925" s="260" t="s">
        <v>1337</v>
      </c>
      <c r="G925" s="261" t="s">
        <v>199</v>
      </c>
      <c r="H925" s="262">
        <v>57.859999999999999</v>
      </c>
      <c r="I925" s="263"/>
      <c r="J925" s="264">
        <f>ROUND(I925*H925,2)</f>
        <v>0</v>
      </c>
      <c r="K925" s="260" t="s">
        <v>1338</v>
      </c>
      <c r="L925" s="265"/>
      <c r="M925" s="266" t="s">
        <v>19</v>
      </c>
      <c r="N925" s="267" t="s">
        <v>43</v>
      </c>
      <c r="O925" s="86"/>
      <c r="P925" s="215">
        <f>O925*H925</f>
        <v>0</v>
      </c>
      <c r="Q925" s="215">
        <v>0.0126</v>
      </c>
      <c r="R925" s="215">
        <f>Q925*H925</f>
        <v>0.72903600000000002</v>
      </c>
      <c r="S925" s="215">
        <v>0</v>
      </c>
      <c r="T925" s="216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17" t="s">
        <v>425</v>
      </c>
      <c r="AT925" s="217" t="s">
        <v>166</v>
      </c>
      <c r="AU925" s="217" t="s">
        <v>82</v>
      </c>
      <c r="AY925" s="19" t="s">
        <v>130</v>
      </c>
      <c r="BE925" s="218">
        <f>IF(N925="základní",J925,0)</f>
        <v>0</v>
      </c>
      <c r="BF925" s="218">
        <f>IF(N925="snížená",J925,0)</f>
        <v>0</v>
      </c>
      <c r="BG925" s="218">
        <f>IF(N925="zákl. přenesená",J925,0)</f>
        <v>0</v>
      </c>
      <c r="BH925" s="218">
        <f>IF(N925="sníž. přenesená",J925,0)</f>
        <v>0</v>
      </c>
      <c r="BI925" s="218">
        <f>IF(N925="nulová",J925,0)</f>
        <v>0</v>
      </c>
      <c r="BJ925" s="19" t="s">
        <v>80</v>
      </c>
      <c r="BK925" s="218">
        <f>ROUND(I925*H925,2)</f>
        <v>0</v>
      </c>
      <c r="BL925" s="19" t="s">
        <v>311</v>
      </c>
      <c r="BM925" s="217" t="s">
        <v>1339</v>
      </c>
    </row>
    <row r="926" s="2" customFormat="1">
      <c r="A926" s="40"/>
      <c r="B926" s="41"/>
      <c r="C926" s="42"/>
      <c r="D926" s="219" t="s">
        <v>140</v>
      </c>
      <c r="E926" s="42"/>
      <c r="F926" s="220" t="s">
        <v>1337</v>
      </c>
      <c r="G926" s="42"/>
      <c r="H926" s="42"/>
      <c r="I926" s="221"/>
      <c r="J926" s="42"/>
      <c r="K926" s="42"/>
      <c r="L926" s="46"/>
      <c r="M926" s="222"/>
      <c r="N926" s="223"/>
      <c r="O926" s="86"/>
      <c r="P926" s="86"/>
      <c r="Q926" s="86"/>
      <c r="R926" s="86"/>
      <c r="S926" s="86"/>
      <c r="T926" s="87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T926" s="19" t="s">
        <v>140</v>
      </c>
      <c r="AU926" s="19" t="s">
        <v>82</v>
      </c>
    </row>
    <row r="927" s="13" customFormat="1">
      <c r="A927" s="13"/>
      <c r="B927" s="226"/>
      <c r="C927" s="227"/>
      <c r="D927" s="219" t="s">
        <v>147</v>
      </c>
      <c r="E927" s="228" t="s">
        <v>19</v>
      </c>
      <c r="F927" s="229" t="s">
        <v>1340</v>
      </c>
      <c r="G927" s="227"/>
      <c r="H927" s="230">
        <v>57.859999999999999</v>
      </c>
      <c r="I927" s="231"/>
      <c r="J927" s="227"/>
      <c r="K927" s="227"/>
      <c r="L927" s="232"/>
      <c r="M927" s="233"/>
      <c r="N927" s="234"/>
      <c r="O927" s="234"/>
      <c r="P927" s="234"/>
      <c r="Q927" s="234"/>
      <c r="R927" s="234"/>
      <c r="S927" s="234"/>
      <c r="T927" s="235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6" t="s">
        <v>147</v>
      </c>
      <c r="AU927" s="236" t="s">
        <v>82</v>
      </c>
      <c r="AV927" s="13" t="s">
        <v>82</v>
      </c>
      <c r="AW927" s="13" t="s">
        <v>33</v>
      </c>
      <c r="AX927" s="13" t="s">
        <v>80</v>
      </c>
      <c r="AY927" s="236" t="s">
        <v>130</v>
      </c>
    </row>
    <row r="928" s="2" customFormat="1" ht="16.5" customHeight="1">
      <c r="A928" s="40"/>
      <c r="B928" s="41"/>
      <c r="C928" s="206" t="s">
        <v>1341</v>
      </c>
      <c r="D928" s="206" t="s">
        <v>133</v>
      </c>
      <c r="E928" s="207" t="s">
        <v>1342</v>
      </c>
      <c r="F928" s="208" t="s">
        <v>1343</v>
      </c>
      <c r="G928" s="209" t="s">
        <v>199</v>
      </c>
      <c r="H928" s="210">
        <v>52.600000000000001</v>
      </c>
      <c r="I928" s="211"/>
      <c r="J928" s="212">
        <f>ROUND(I928*H928,2)</f>
        <v>0</v>
      </c>
      <c r="K928" s="208" t="s">
        <v>1338</v>
      </c>
      <c r="L928" s="46"/>
      <c r="M928" s="213" t="s">
        <v>19</v>
      </c>
      <c r="N928" s="214" t="s">
        <v>43</v>
      </c>
      <c r="O928" s="86"/>
      <c r="P928" s="215">
        <f>O928*H928</f>
        <v>0</v>
      </c>
      <c r="Q928" s="215">
        <v>0</v>
      </c>
      <c r="R928" s="215">
        <f>Q928*H928</f>
        <v>0</v>
      </c>
      <c r="S928" s="215">
        <v>0</v>
      </c>
      <c r="T928" s="216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7" t="s">
        <v>311</v>
      </c>
      <c r="AT928" s="217" t="s">
        <v>133</v>
      </c>
      <c r="AU928" s="217" t="s">
        <v>82</v>
      </c>
      <c r="AY928" s="19" t="s">
        <v>130</v>
      </c>
      <c r="BE928" s="218">
        <f>IF(N928="základní",J928,0)</f>
        <v>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19" t="s">
        <v>80</v>
      </c>
      <c r="BK928" s="218">
        <f>ROUND(I928*H928,2)</f>
        <v>0</v>
      </c>
      <c r="BL928" s="19" t="s">
        <v>311</v>
      </c>
      <c r="BM928" s="217" t="s">
        <v>1344</v>
      </c>
    </row>
    <row r="929" s="2" customFormat="1">
      <c r="A929" s="40"/>
      <c r="B929" s="41"/>
      <c r="C929" s="42"/>
      <c r="D929" s="219" t="s">
        <v>140</v>
      </c>
      <c r="E929" s="42"/>
      <c r="F929" s="220" t="s">
        <v>1343</v>
      </c>
      <c r="G929" s="42"/>
      <c r="H929" s="42"/>
      <c r="I929" s="221"/>
      <c r="J929" s="42"/>
      <c r="K929" s="42"/>
      <c r="L929" s="46"/>
      <c r="M929" s="222"/>
      <c r="N929" s="223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9" t="s">
        <v>140</v>
      </c>
      <c r="AU929" s="19" t="s">
        <v>82</v>
      </c>
    </row>
    <row r="930" s="2" customFormat="1">
      <c r="A930" s="40"/>
      <c r="B930" s="41"/>
      <c r="C930" s="42"/>
      <c r="D930" s="224" t="s">
        <v>141</v>
      </c>
      <c r="E930" s="42"/>
      <c r="F930" s="225" t="s">
        <v>1345</v>
      </c>
      <c r="G930" s="42"/>
      <c r="H930" s="42"/>
      <c r="I930" s="221"/>
      <c r="J930" s="42"/>
      <c r="K930" s="42"/>
      <c r="L930" s="46"/>
      <c r="M930" s="222"/>
      <c r="N930" s="223"/>
      <c r="O930" s="86"/>
      <c r="P930" s="86"/>
      <c r="Q930" s="86"/>
      <c r="R930" s="86"/>
      <c r="S930" s="86"/>
      <c r="T930" s="87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141</v>
      </c>
      <c r="AU930" s="19" t="s">
        <v>82</v>
      </c>
    </row>
    <row r="931" s="2" customFormat="1" ht="16.5" customHeight="1">
      <c r="A931" s="40"/>
      <c r="B931" s="41"/>
      <c r="C931" s="206" t="s">
        <v>1346</v>
      </c>
      <c r="D931" s="206" t="s">
        <v>133</v>
      </c>
      <c r="E931" s="207" t="s">
        <v>1347</v>
      </c>
      <c r="F931" s="208" t="s">
        <v>1348</v>
      </c>
      <c r="G931" s="209" t="s">
        <v>302</v>
      </c>
      <c r="H931" s="210">
        <v>29.5</v>
      </c>
      <c r="I931" s="211"/>
      <c r="J931" s="212">
        <f>ROUND(I931*H931,2)</f>
        <v>0</v>
      </c>
      <c r="K931" s="208" t="s">
        <v>137</v>
      </c>
      <c r="L931" s="46"/>
      <c r="M931" s="213" t="s">
        <v>19</v>
      </c>
      <c r="N931" s="214" t="s">
        <v>43</v>
      </c>
      <c r="O931" s="86"/>
      <c r="P931" s="215">
        <f>O931*H931</f>
        <v>0</v>
      </c>
      <c r="Q931" s="215">
        <v>0.00018000000000000001</v>
      </c>
      <c r="R931" s="215">
        <f>Q931*H931</f>
        <v>0.0053100000000000005</v>
      </c>
      <c r="S931" s="215">
        <v>0</v>
      </c>
      <c r="T931" s="216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7" t="s">
        <v>311</v>
      </c>
      <c r="AT931" s="217" t="s">
        <v>133</v>
      </c>
      <c r="AU931" s="217" t="s">
        <v>82</v>
      </c>
      <c r="AY931" s="19" t="s">
        <v>130</v>
      </c>
      <c r="BE931" s="218">
        <f>IF(N931="základní",J931,0)</f>
        <v>0</v>
      </c>
      <c r="BF931" s="218">
        <f>IF(N931="snížená",J931,0)</f>
        <v>0</v>
      </c>
      <c r="BG931" s="218">
        <f>IF(N931="zákl. přenesená",J931,0)</f>
        <v>0</v>
      </c>
      <c r="BH931" s="218">
        <f>IF(N931="sníž. přenesená",J931,0)</f>
        <v>0</v>
      </c>
      <c r="BI931" s="218">
        <f>IF(N931="nulová",J931,0)</f>
        <v>0</v>
      </c>
      <c r="BJ931" s="19" t="s">
        <v>80</v>
      </c>
      <c r="BK931" s="218">
        <f>ROUND(I931*H931,2)</f>
        <v>0</v>
      </c>
      <c r="BL931" s="19" t="s">
        <v>311</v>
      </c>
      <c r="BM931" s="217" t="s">
        <v>1349</v>
      </c>
    </row>
    <row r="932" s="2" customFormat="1">
      <c r="A932" s="40"/>
      <c r="B932" s="41"/>
      <c r="C932" s="42"/>
      <c r="D932" s="219" t="s">
        <v>140</v>
      </c>
      <c r="E932" s="42"/>
      <c r="F932" s="220" t="s">
        <v>1350</v>
      </c>
      <c r="G932" s="42"/>
      <c r="H932" s="42"/>
      <c r="I932" s="221"/>
      <c r="J932" s="42"/>
      <c r="K932" s="42"/>
      <c r="L932" s="46"/>
      <c r="M932" s="222"/>
      <c r="N932" s="223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140</v>
      </c>
      <c r="AU932" s="19" t="s">
        <v>82</v>
      </c>
    </row>
    <row r="933" s="2" customFormat="1">
      <c r="A933" s="40"/>
      <c r="B933" s="41"/>
      <c r="C933" s="42"/>
      <c r="D933" s="224" t="s">
        <v>141</v>
      </c>
      <c r="E933" s="42"/>
      <c r="F933" s="225" t="s">
        <v>1351</v>
      </c>
      <c r="G933" s="42"/>
      <c r="H933" s="42"/>
      <c r="I933" s="221"/>
      <c r="J933" s="42"/>
      <c r="K933" s="42"/>
      <c r="L933" s="46"/>
      <c r="M933" s="222"/>
      <c r="N933" s="223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141</v>
      </c>
      <c r="AU933" s="19" t="s">
        <v>82</v>
      </c>
    </row>
    <row r="934" s="13" customFormat="1">
      <c r="A934" s="13"/>
      <c r="B934" s="226"/>
      <c r="C934" s="227"/>
      <c r="D934" s="219" t="s">
        <v>147</v>
      </c>
      <c r="E934" s="228" t="s">
        <v>19</v>
      </c>
      <c r="F934" s="229" t="s">
        <v>1352</v>
      </c>
      <c r="G934" s="227"/>
      <c r="H934" s="230">
        <v>5.5</v>
      </c>
      <c r="I934" s="231"/>
      <c r="J934" s="227"/>
      <c r="K934" s="227"/>
      <c r="L934" s="232"/>
      <c r="M934" s="233"/>
      <c r="N934" s="234"/>
      <c r="O934" s="234"/>
      <c r="P934" s="234"/>
      <c r="Q934" s="234"/>
      <c r="R934" s="234"/>
      <c r="S934" s="234"/>
      <c r="T934" s="23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6" t="s">
        <v>147</v>
      </c>
      <c r="AU934" s="236" t="s">
        <v>82</v>
      </c>
      <c r="AV934" s="13" t="s">
        <v>82</v>
      </c>
      <c r="AW934" s="13" t="s">
        <v>33</v>
      </c>
      <c r="AX934" s="13" t="s">
        <v>72</v>
      </c>
      <c r="AY934" s="236" t="s">
        <v>130</v>
      </c>
    </row>
    <row r="935" s="13" customFormat="1">
      <c r="A935" s="13"/>
      <c r="B935" s="226"/>
      <c r="C935" s="227"/>
      <c r="D935" s="219" t="s">
        <v>147</v>
      </c>
      <c r="E935" s="228" t="s">
        <v>19</v>
      </c>
      <c r="F935" s="229" t="s">
        <v>1353</v>
      </c>
      <c r="G935" s="227"/>
      <c r="H935" s="230">
        <v>4.7999999999999998</v>
      </c>
      <c r="I935" s="231"/>
      <c r="J935" s="227"/>
      <c r="K935" s="227"/>
      <c r="L935" s="232"/>
      <c r="M935" s="233"/>
      <c r="N935" s="234"/>
      <c r="O935" s="234"/>
      <c r="P935" s="234"/>
      <c r="Q935" s="234"/>
      <c r="R935" s="234"/>
      <c r="S935" s="234"/>
      <c r="T935" s="23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6" t="s">
        <v>147</v>
      </c>
      <c r="AU935" s="236" t="s">
        <v>82</v>
      </c>
      <c r="AV935" s="13" t="s">
        <v>82</v>
      </c>
      <c r="AW935" s="13" t="s">
        <v>33</v>
      </c>
      <c r="AX935" s="13" t="s">
        <v>72</v>
      </c>
      <c r="AY935" s="236" t="s">
        <v>130</v>
      </c>
    </row>
    <row r="936" s="13" customFormat="1">
      <c r="A936" s="13"/>
      <c r="B936" s="226"/>
      <c r="C936" s="227"/>
      <c r="D936" s="219" t="s">
        <v>147</v>
      </c>
      <c r="E936" s="228" t="s">
        <v>19</v>
      </c>
      <c r="F936" s="229" t="s">
        <v>568</v>
      </c>
      <c r="G936" s="227"/>
      <c r="H936" s="230">
        <v>13.6</v>
      </c>
      <c r="I936" s="231"/>
      <c r="J936" s="227"/>
      <c r="K936" s="227"/>
      <c r="L936" s="232"/>
      <c r="M936" s="233"/>
      <c r="N936" s="234"/>
      <c r="O936" s="234"/>
      <c r="P936" s="234"/>
      <c r="Q936" s="234"/>
      <c r="R936" s="234"/>
      <c r="S936" s="234"/>
      <c r="T936" s="23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6" t="s">
        <v>147</v>
      </c>
      <c r="AU936" s="236" t="s">
        <v>82</v>
      </c>
      <c r="AV936" s="13" t="s">
        <v>82</v>
      </c>
      <c r="AW936" s="13" t="s">
        <v>33</v>
      </c>
      <c r="AX936" s="13" t="s">
        <v>72</v>
      </c>
      <c r="AY936" s="236" t="s">
        <v>130</v>
      </c>
    </row>
    <row r="937" s="13" customFormat="1">
      <c r="A937" s="13"/>
      <c r="B937" s="226"/>
      <c r="C937" s="227"/>
      <c r="D937" s="219" t="s">
        <v>147</v>
      </c>
      <c r="E937" s="228" t="s">
        <v>19</v>
      </c>
      <c r="F937" s="229" t="s">
        <v>1354</v>
      </c>
      <c r="G937" s="227"/>
      <c r="H937" s="230">
        <v>5.5999999999999996</v>
      </c>
      <c r="I937" s="231"/>
      <c r="J937" s="227"/>
      <c r="K937" s="227"/>
      <c r="L937" s="232"/>
      <c r="M937" s="233"/>
      <c r="N937" s="234"/>
      <c r="O937" s="234"/>
      <c r="P937" s="234"/>
      <c r="Q937" s="234"/>
      <c r="R937" s="234"/>
      <c r="S937" s="234"/>
      <c r="T937" s="23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6" t="s">
        <v>147</v>
      </c>
      <c r="AU937" s="236" t="s">
        <v>82</v>
      </c>
      <c r="AV937" s="13" t="s">
        <v>82</v>
      </c>
      <c r="AW937" s="13" t="s">
        <v>33</v>
      </c>
      <c r="AX937" s="13" t="s">
        <v>72</v>
      </c>
      <c r="AY937" s="236" t="s">
        <v>130</v>
      </c>
    </row>
    <row r="938" s="15" customFormat="1">
      <c r="A938" s="15"/>
      <c r="B938" s="247"/>
      <c r="C938" s="248"/>
      <c r="D938" s="219" t="s">
        <v>147</v>
      </c>
      <c r="E938" s="249" t="s">
        <v>19</v>
      </c>
      <c r="F938" s="250" t="s">
        <v>165</v>
      </c>
      <c r="G938" s="248"/>
      <c r="H938" s="251">
        <v>29.5</v>
      </c>
      <c r="I938" s="252"/>
      <c r="J938" s="248"/>
      <c r="K938" s="248"/>
      <c r="L938" s="253"/>
      <c r="M938" s="254"/>
      <c r="N938" s="255"/>
      <c r="O938" s="255"/>
      <c r="P938" s="255"/>
      <c r="Q938" s="255"/>
      <c r="R938" s="255"/>
      <c r="S938" s="255"/>
      <c r="T938" s="256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57" t="s">
        <v>147</v>
      </c>
      <c r="AU938" s="257" t="s">
        <v>82</v>
      </c>
      <c r="AV938" s="15" t="s">
        <v>157</v>
      </c>
      <c r="AW938" s="15" t="s">
        <v>4</v>
      </c>
      <c r="AX938" s="15" t="s">
        <v>80</v>
      </c>
      <c r="AY938" s="257" t="s">
        <v>130</v>
      </c>
    </row>
    <row r="939" s="2" customFormat="1" ht="16.5" customHeight="1">
      <c r="A939" s="40"/>
      <c r="B939" s="41"/>
      <c r="C939" s="258" t="s">
        <v>1355</v>
      </c>
      <c r="D939" s="258" t="s">
        <v>166</v>
      </c>
      <c r="E939" s="259" t="s">
        <v>1356</v>
      </c>
      <c r="F939" s="260" t="s">
        <v>1357</v>
      </c>
      <c r="G939" s="261" t="s">
        <v>302</v>
      </c>
      <c r="H939" s="262">
        <v>30.975000000000001</v>
      </c>
      <c r="I939" s="263"/>
      <c r="J939" s="264">
        <f>ROUND(I939*H939,2)</f>
        <v>0</v>
      </c>
      <c r="K939" s="260" t="s">
        <v>137</v>
      </c>
      <c r="L939" s="265"/>
      <c r="M939" s="266" t="s">
        <v>19</v>
      </c>
      <c r="N939" s="267" t="s">
        <v>43</v>
      </c>
      <c r="O939" s="86"/>
      <c r="P939" s="215">
        <f>O939*H939</f>
        <v>0</v>
      </c>
      <c r="Q939" s="215">
        <v>8.0000000000000007E-05</v>
      </c>
      <c r="R939" s="215">
        <f>Q939*H939</f>
        <v>0.0024780000000000002</v>
      </c>
      <c r="S939" s="215">
        <v>0</v>
      </c>
      <c r="T939" s="216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17" t="s">
        <v>425</v>
      </c>
      <c r="AT939" s="217" t="s">
        <v>166</v>
      </c>
      <c r="AU939" s="217" t="s">
        <v>82</v>
      </c>
      <c r="AY939" s="19" t="s">
        <v>130</v>
      </c>
      <c r="BE939" s="218">
        <f>IF(N939="základní",J939,0)</f>
        <v>0</v>
      </c>
      <c r="BF939" s="218">
        <f>IF(N939="snížená",J939,0)</f>
        <v>0</v>
      </c>
      <c r="BG939" s="218">
        <f>IF(N939="zákl. přenesená",J939,0)</f>
        <v>0</v>
      </c>
      <c r="BH939" s="218">
        <f>IF(N939="sníž. přenesená",J939,0)</f>
        <v>0</v>
      </c>
      <c r="BI939" s="218">
        <f>IF(N939="nulová",J939,0)</f>
        <v>0</v>
      </c>
      <c r="BJ939" s="19" t="s">
        <v>80</v>
      </c>
      <c r="BK939" s="218">
        <f>ROUND(I939*H939,2)</f>
        <v>0</v>
      </c>
      <c r="BL939" s="19" t="s">
        <v>311</v>
      </c>
      <c r="BM939" s="217" t="s">
        <v>1358</v>
      </c>
    </row>
    <row r="940" s="2" customFormat="1">
      <c r="A940" s="40"/>
      <c r="B940" s="41"/>
      <c r="C940" s="42"/>
      <c r="D940" s="219" t="s">
        <v>140</v>
      </c>
      <c r="E940" s="42"/>
      <c r="F940" s="220" t="s">
        <v>1357</v>
      </c>
      <c r="G940" s="42"/>
      <c r="H940" s="42"/>
      <c r="I940" s="221"/>
      <c r="J940" s="42"/>
      <c r="K940" s="42"/>
      <c r="L940" s="46"/>
      <c r="M940" s="222"/>
      <c r="N940" s="223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140</v>
      </c>
      <c r="AU940" s="19" t="s">
        <v>82</v>
      </c>
    </row>
    <row r="941" s="13" customFormat="1">
      <c r="A941" s="13"/>
      <c r="B941" s="226"/>
      <c r="C941" s="227"/>
      <c r="D941" s="219" t="s">
        <v>147</v>
      </c>
      <c r="E941" s="228" t="s">
        <v>19</v>
      </c>
      <c r="F941" s="229" t="s">
        <v>1359</v>
      </c>
      <c r="G941" s="227"/>
      <c r="H941" s="230">
        <v>30.975000000000001</v>
      </c>
      <c r="I941" s="231"/>
      <c r="J941" s="227"/>
      <c r="K941" s="227"/>
      <c r="L941" s="232"/>
      <c r="M941" s="233"/>
      <c r="N941" s="234"/>
      <c r="O941" s="234"/>
      <c r="P941" s="234"/>
      <c r="Q941" s="234"/>
      <c r="R941" s="234"/>
      <c r="S941" s="234"/>
      <c r="T941" s="23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6" t="s">
        <v>147</v>
      </c>
      <c r="AU941" s="236" t="s">
        <v>82</v>
      </c>
      <c r="AV941" s="13" t="s">
        <v>82</v>
      </c>
      <c r="AW941" s="13" t="s">
        <v>33</v>
      </c>
      <c r="AX941" s="13" t="s">
        <v>80</v>
      </c>
      <c r="AY941" s="236" t="s">
        <v>130</v>
      </c>
    </row>
    <row r="942" s="2" customFormat="1" ht="16.5" customHeight="1">
      <c r="A942" s="40"/>
      <c r="B942" s="41"/>
      <c r="C942" s="206" t="s">
        <v>1360</v>
      </c>
      <c r="D942" s="206" t="s">
        <v>133</v>
      </c>
      <c r="E942" s="207" t="s">
        <v>1361</v>
      </c>
      <c r="F942" s="208" t="s">
        <v>1362</v>
      </c>
      <c r="G942" s="209" t="s">
        <v>827</v>
      </c>
      <c r="H942" s="271"/>
      <c r="I942" s="211"/>
      <c r="J942" s="212">
        <f>ROUND(I942*H942,2)</f>
        <v>0</v>
      </c>
      <c r="K942" s="208" t="s">
        <v>137</v>
      </c>
      <c r="L942" s="46"/>
      <c r="M942" s="213" t="s">
        <v>19</v>
      </c>
      <c r="N942" s="214" t="s">
        <v>43</v>
      </c>
      <c r="O942" s="86"/>
      <c r="P942" s="215">
        <f>O942*H942</f>
        <v>0</v>
      </c>
      <c r="Q942" s="215">
        <v>0</v>
      </c>
      <c r="R942" s="215">
        <f>Q942*H942</f>
        <v>0</v>
      </c>
      <c r="S942" s="215">
        <v>0</v>
      </c>
      <c r="T942" s="216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17" t="s">
        <v>311</v>
      </c>
      <c r="AT942" s="217" t="s">
        <v>133</v>
      </c>
      <c r="AU942" s="217" t="s">
        <v>82</v>
      </c>
      <c r="AY942" s="19" t="s">
        <v>130</v>
      </c>
      <c r="BE942" s="218">
        <f>IF(N942="základní",J942,0)</f>
        <v>0</v>
      </c>
      <c r="BF942" s="218">
        <f>IF(N942="snížená",J942,0)</f>
        <v>0</v>
      </c>
      <c r="BG942" s="218">
        <f>IF(N942="zákl. přenesená",J942,0)</f>
        <v>0</v>
      </c>
      <c r="BH942" s="218">
        <f>IF(N942="sníž. přenesená",J942,0)</f>
        <v>0</v>
      </c>
      <c r="BI942" s="218">
        <f>IF(N942="nulová",J942,0)</f>
        <v>0</v>
      </c>
      <c r="BJ942" s="19" t="s">
        <v>80</v>
      </c>
      <c r="BK942" s="218">
        <f>ROUND(I942*H942,2)</f>
        <v>0</v>
      </c>
      <c r="BL942" s="19" t="s">
        <v>311</v>
      </c>
      <c r="BM942" s="217" t="s">
        <v>1363</v>
      </c>
    </row>
    <row r="943" s="2" customFormat="1">
      <c r="A943" s="40"/>
      <c r="B943" s="41"/>
      <c r="C943" s="42"/>
      <c r="D943" s="219" t="s">
        <v>140</v>
      </c>
      <c r="E943" s="42"/>
      <c r="F943" s="220" t="s">
        <v>1364</v>
      </c>
      <c r="G943" s="42"/>
      <c r="H943" s="42"/>
      <c r="I943" s="221"/>
      <c r="J943" s="42"/>
      <c r="K943" s="42"/>
      <c r="L943" s="46"/>
      <c r="M943" s="222"/>
      <c r="N943" s="223"/>
      <c r="O943" s="86"/>
      <c r="P943" s="86"/>
      <c r="Q943" s="86"/>
      <c r="R943" s="86"/>
      <c r="S943" s="86"/>
      <c r="T943" s="87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140</v>
      </c>
      <c r="AU943" s="19" t="s">
        <v>82</v>
      </c>
    </row>
    <row r="944" s="2" customFormat="1">
      <c r="A944" s="40"/>
      <c r="B944" s="41"/>
      <c r="C944" s="42"/>
      <c r="D944" s="224" t="s">
        <v>141</v>
      </c>
      <c r="E944" s="42"/>
      <c r="F944" s="225" t="s">
        <v>1365</v>
      </c>
      <c r="G944" s="42"/>
      <c r="H944" s="42"/>
      <c r="I944" s="221"/>
      <c r="J944" s="42"/>
      <c r="K944" s="42"/>
      <c r="L944" s="46"/>
      <c r="M944" s="222"/>
      <c r="N944" s="223"/>
      <c r="O944" s="86"/>
      <c r="P944" s="86"/>
      <c r="Q944" s="86"/>
      <c r="R944" s="86"/>
      <c r="S944" s="86"/>
      <c r="T944" s="87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T944" s="19" t="s">
        <v>141</v>
      </c>
      <c r="AU944" s="19" t="s">
        <v>82</v>
      </c>
    </row>
    <row r="945" s="12" customFormat="1" ht="22.8" customHeight="1">
      <c r="A945" s="12"/>
      <c r="B945" s="190"/>
      <c r="C945" s="191"/>
      <c r="D945" s="192" t="s">
        <v>71</v>
      </c>
      <c r="E945" s="204" t="s">
        <v>1366</v>
      </c>
      <c r="F945" s="204" t="s">
        <v>1367</v>
      </c>
      <c r="G945" s="191"/>
      <c r="H945" s="191"/>
      <c r="I945" s="194"/>
      <c r="J945" s="205">
        <f>BK945</f>
        <v>0</v>
      </c>
      <c r="K945" s="191"/>
      <c r="L945" s="196"/>
      <c r="M945" s="197"/>
      <c r="N945" s="198"/>
      <c r="O945" s="198"/>
      <c r="P945" s="199">
        <f>SUM(P946:P964)</f>
        <v>0</v>
      </c>
      <c r="Q945" s="198"/>
      <c r="R945" s="199">
        <f>SUM(R946:R964)</f>
        <v>0.22125700800000001</v>
      </c>
      <c r="S945" s="198"/>
      <c r="T945" s="200">
        <f>SUM(T946:T964)</f>
        <v>0</v>
      </c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R945" s="201" t="s">
        <v>82</v>
      </c>
      <c r="AT945" s="202" t="s">
        <v>71</v>
      </c>
      <c r="AU945" s="202" t="s">
        <v>80</v>
      </c>
      <c r="AY945" s="201" t="s">
        <v>130</v>
      </c>
      <c r="BK945" s="203">
        <f>SUM(BK946:BK964)</f>
        <v>0</v>
      </c>
    </row>
    <row r="946" s="2" customFormat="1" ht="16.5" customHeight="1">
      <c r="A946" s="40"/>
      <c r="B946" s="41"/>
      <c r="C946" s="206" t="s">
        <v>1368</v>
      </c>
      <c r="D946" s="206" t="s">
        <v>133</v>
      </c>
      <c r="E946" s="207" t="s">
        <v>1369</v>
      </c>
      <c r="F946" s="208" t="s">
        <v>1370</v>
      </c>
      <c r="G946" s="209" t="s">
        <v>199</v>
      </c>
      <c r="H946" s="210">
        <v>454.13999999999999</v>
      </c>
      <c r="I946" s="211"/>
      <c r="J946" s="212">
        <f>ROUND(I946*H946,2)</f>
        <v>0</v>
      </c>
      <c r="K946" s="208" t="s">
        <v>137</v>
      </c>
      <c r="L946" s="46"/>
      <c r="M946" s="213" t="s">
        <v>19</v>
      </c>
      <c r="N946" s="214" t="s">
        <v>43</v>
      </c>
      <c r="O946" s="86"/>
      <c r="P946" s="215">
        <f>O946*H946</f>
        <v>0</v>
      </c>
      <c r="Q946" s="215">
        <v>0.00020120000000000001</v>
      </c>
      <c r="R946" s="215">
        <f>Q946*H946</f>
        <v>0.091372967999999999</v>
      </c>
      <c r="S946" s="215">
        <v>0</v>
      </c>
      <c r="T946" s="216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17" t="s">
        <v>311</v>
      </c>
      <c r="AT946" s="217" t="s">
        <v>133</v>
      </c>
      <c r="AU946" s="217" t="s">
        <v>82</v>
      </c>
      <c r="AY946" s="19" t="s">
        <v>130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19" t="s">
        <v>80</v>
      </c>
      <c r="BK946" s="218">
        <f>ROUND(I946*H946,2)</f>
        <v>0</v>
      </c>
      <c r="BL946" s="19" t="s">
        <v>311</v>
      </c>
      <c r="BM946" s="217" t="s">
        <v>1371</v>
      </c>
    </row>
    <row r="947" s="2" customFormat="1">
      <c r="A947" s="40"/>
      <c r="B947" s="41"/>
      <c r="C947" s="42"/>
      <c r="D947" s="219" t="s">
        <v>140</v>
      </c>
      <c r="E947" s="42"/>
      <c r="F947" s="220" t="s">
        <v>1372</v>
      </c>
      <c r="G947" s="42"/>
      <c r="H947" s="42"/>
      <c r="I947" s="221"/>
      <c r="J947" s="42"/>
      <c r="K947" s="42"/>
      <c r="L947" s="46"/>
      <c r="M947" s="222"/>
      <c r="N947" s="223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140</v>
      </c>
      <c r="AU947" s="19" t="s">
        <v>82</v>
      </c>
    </row>
    <row r="948" s="2" customFormat="1">
      <c r="A948" s="40"/>
      <c r="B948" s="41"/>
      <c r="C948" s="42"/>
      <c r="D948" s="224" t="s">
        <v>141</v>
      </c>
      <c r="E948" s="42"/>
      <c r="F948" s="225" t="s">
        <v>1373</v>
      </c>
      <c r="G948" s="42"/>
      <c r="H948" s="42"/>
      <c r="I948" s="221"/>
      <c r="J948" s="42"/>
      <c r="K948" s="42"/>
      <c r="L948" s="46"/>
      <c r="M948" s="222"/>
      <c r="N948" s="223"/>
      <c r="O948" s="86"/>
      <c r="P948" s="86"/>
      <c r="Q948" s="86"/>
      <c r="R948" s="86"/>
      <c r="S948" s="86"/>
      <c r="T948" s="87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9" t="s">
        <v>141</v>
      </c>
      <c r="AU948" s="19" t="s">
        <v>82</v>
      </c>
    </row>
    <row r="949" s="13" customFormat="1">
      <c r="A949" s="13"/>
      <c r="B949" s="226"/>
      <c r="C949" s="227"/>
      <c r="D949" s="219" t="s">
        <v>147</v>
      </c>
      <c r="E949" s="228" t="s">
        <v>19</v>
      </c>
      <c r="F949" s="229" t="s">
        <v>1374</v>
      </c>
      <c r="G949" s="227"/>
      <c r="H949" s="230">
        <v>107.68000000000001</v>
      </c>
      <c r="I949" s="231"/>
      <c r="J949" s="227"/>
      <c r="K949" s="227"/>
      <c r="L949" s="232"/>
      <c r="M949" s="233"/>
      <c r="N949" s="234"/>
      <c r="O949" s="234"/>
      <c r="P949" s="234"/>
      <c r="Q949" s="234"/>
      <c r="R949" s="234"/>
      <c r="S949" s="234"/>
      <c r="T949" s="23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6" t="s">
        <v>147</v>
      </c>
      <c r="AU949" s="236" t="s">
        <v>82</v>
      </c>
      <c r="AV949" s="13" t="s">
        <v>82</v>
      </c>
      <c r="AW949" s="13" t="s">
        <v>33</v>
      </c>
      <c r="AX949" s="13" t="s">
        <v>72</v>
      </c>
      <c r="AY949" s="236" t="s">
        <v>130</v>
      </c>
    </row>
    <row r="950" s="13" customFormat="1">
      <c r="A950" s="13"/>
      <c r="B950" s="226"/>
      <c r="C950" s="227"/>
      <c r="D950" s="219" t="s">
        <v>147</v>
      </c>
      <c r="E950" s="228" t="s">
        <v>19</v>
      </c>
      <c r="F950" s="229" t="s">
        <v>560</v>
      </c>
      <c r="G950" s="227"/>
      <c r="H950" s="230">
        <v>22.5</v>
      </c>
      <c r="I950" s="231"/>
      <c r="J950" s="227"/>
      <c r="K950" s="227"/>
      <c r="L950" s="232"/>
      <c r="M950" s="233"/>
      <c r="N950" s="234"/>
      <c r="O950" s="234"/>
      <c r="P950" s="234"/>
      <c r="Q950" s="234"/>
      <c r="R950" s="234"/>
      <c r="S950" s="234"/>
      <c r="T950" s="23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6" t="s">
        <v>147</v>
      </c>
      <c r="AU950" s="236" t="s">
        <v>82</v>
      </c>
      <c r="AV950" s="13" t="s">
        <v>82</v>
      </c>
      <c r="AW950" s="13" t="s">
        <v>33</v>
      </c>
      <c r="AX950" s="13" t="s">
        <v>72</v>
      </c>
      <c r="AY950" s="236" t="s">
        <v>130</v>
      </c>
    </row>
    <row r="951" s="13" customFormat="1">
      <c r="A951" s="13"/>
      <c r="B951" s="226"/>
      <c r="C951" s="227"/>
      <c r="D951" s="219" t="s">
        <v>147</v>
      </c>
      <c r="E951" s="228" t="s">
        <v>19</v>
      </c>
      <c r="F951" s="229" t="s">
        <v>563</v>
      </c>
      <c r="G951" s="227"/>
      <c r="H951" s="230">
        <v>22.5</v>
      </c>
      <c r="I951" s="231"/>
      <c r="J951" s="227"/>
      <c r="K951" s="227"/>
      <c r="L951" s="232"/>
      <c r="M951" s="233"/>
      <c r="N951" s="234"/>
      <c r="O951" s="234"/>
      <c r="P951" s="234"/>
      <c r="Q951" s="234"/>
      <c r="R951" s="234"/>
      <c r="S951" s="234"/>
      <c r="T951" s="23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6" t="s">
        <v>147</v>
      </c>
      <c r="AU951" s="236" t="s">
        <v>82</v>
      </c>
      <c r="AV951" s="13" t="s">
        <v>82</v>
      </c>
      <c r="AW951" s="13" t="s">
        <v>33</v>
      </c>
      <c r="AX951" s="13" t="s">
        <v>72</v>
      </c>
      <c r="AY951" s="236" t="s">
        <v>130</v>
      </c>
    </row>
    <row r="952" s="13" customFormat="1">
      <c r="A952" s="13"/>
      <c r="B952" s="226"/>
      <c r="C952" s="227"/>
      <c r="D952" s="219" t="s">
        <v>147</v>
      </c>
      <c r="E952" s="228" t="s">
        <v>19</v>
      </c>
      <c r="F952" s="229" t="s">
        <v>564</v>
      </c>
      <c r="G952" s="227"/>
      <c r="H952" s="230">
        <v>52.200000000000003</v>
      </c>
      <c r="I952" s="231"/>
      <c r="J952" s="227"/>
      <c r="K952" s="227"/>
      <c r="L952" s="232"/>
      <c r="M952" s="233"/>
      <c r="N952" s="234"/>
      <c r="O952" s="234"/>
      <c r="P952" s="234"/>
      <c r="Q952" s="234"/>
      <c r="R952" s="234"/>
      <c r="S952" s="234"/>
      <c r="T952" s="235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6" t="s">
        <v>147</v>
      </c>
      <c r="AU952" s="236" t="s">
        <v>82</v>
      </c>
      <c r="AV952" s="13" t="s">
        <v>82</v>
      </c>
      <c r="AW952" s="13" t="s">
        <v>33</v>
      </c>
      <c r="AX952" s="13" t="s">
        <v>72</v>
      </c>
      <c r="AY952" s="236" t="s">
        <v>130</v>
      </c>
    </row>
    <row r="953" s="13" customFormat="1">
      <c r="A953" s="13"/>
      <c r="B953" s="226"/>
      <c r="C953" s="227"/>
      <c r="D953" s="219" t="s">
        <v>147</v>
      </c>
      <c r="E953" s="228" t="s">
        <v>19</v>
      </c>
      <c r="F953" s="229" t="s">
        <v>566</v>
      </c>
      <c r="G953" s="227"/>
      <c r="H953" s="230">
        <v>5.5</v>
      </c>
      <c r="I953" s="231"/>
      <c r="J953" s="227"/>
      <c r="K953" s="227"/>
      <c r="L953" s="232"/>
      <c r="M953" s="233"/>
      <c r="N953" s="234"/>
      <c r="O953" s="234"/>
      <c r="P953" s="234"/>
      <c r="Q953" s="234"/>
      <c r="R953" s="234"/>
      <c r="S953" s="234"/>
      <c r="T953" s="235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6" t="s">
        <v>147</v>
      </c>
      <c r="AU953" s="236" t="s">
        <v>82</v>
      </c>
      <c r="AV953" s="13" t="s">
        <v>82</v>
      </c>
      <c r="AW953" s="13" t="s">
        <v>33</v>
      </c>
      <c r="AX953" s="13" t="s">
        <v>72</v>
      </c>
      <c r="AY953" s="236" t="s">
        <v>130</v>
      </c>
    </row>
    <row r="954" s="13" customFormat="1">
      <c r="A954" s="13"/>
      <c r="B954" s="226"/>
      <c r="C954" s="227"/>
      <c r="D954" s="219" t="s">
        <v>147</v>
      </c>
      <c r="E954" s="228" t="s">
        <v>19</v>
      </c>
      <c r="F954" s="229" t="s">
        <v>567</v>
      </c>
      <c r="G954" s="227"/>
      <c r="H954" s="230">
        <v>4.7999999999999998</v>
      </c>
      <c r="I954" s="231"/>
      <c r="J954" s="227"/>
      <c r="K954" s="227"/>
      <c r="L954" s="232"/>
      <c r="M954" s="233"/>
      <c r="N954" s="234"/>
      <c r="O954" s="234"/>
      <c r="P954" s="234"/>
      <c r="Q954" s="234"/>
      <c r="R954" s="234"/>
      <c r="S954" s="234"/>
      <c r="T954" s="235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6" t="s">
        <v>147</v>
      </c>
      <c r="AU954" s="236" t="s">
        <v>82</v>
      </c>
      <c r="AV954" s="13" t="s">
        <v>82</v>
      </c>
      <c r="AW954" s="13" t="s">
        <v>33</v>
      </c>
      <c r="AX954" s="13" t="s">
        <v>72</v>
      </c>
      <c r="AY954" s="236" t="s">
        <v>130</v>
      </c>
    </row>
    <row r="955" s="13" customFormat="1">
      <c r="A955" s="13"/>
      <c r="B955" s="226"/>
      <c r="C955" s="227"/>
      <c r="D955" s="219" t="s">
        <v>147</v>
      </c>
      <c r="E955" s="228" t="s">
        <v>19</v>
      </c>
      <c r="F955" s="229" t="s">
        <v>568</v>
      </c>
      <c r="G955" s="227"/>
      <c r="H955" s="230">
        <v>13.6</v>
      </c>
      <c r="I955" s="231"/>
      <c r="J955" s="227"/>
      <c r="K955" s="227"/>
      <c r="L955" s="232"/>
      <c r="M955" s="233"/>
      <c r="N955" s="234"/>
      <c r="O955" s="234"/>
      <c r="P955" s="234"/>
      <c r="Q955" s="234"/>
      <c r="R955" s="234"/>
      <c r="S955" s="234"/>
      <c r="T955" s="235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6" t="s">
        <v>147</v>
      </c>
      <c r="AU955" s="236" t="s">
        <v>82</v>
      </c>
      <c r="AV955" s="13" t="s">
        <v>82</v>
      </c>
      <c r="AW955" s="13" t="s">
        <v>33</v>
      </c>
      <c r="AX955" s="13" t="s">
        <v>72</v>
      </c>
      <c r="AY955" s="236" t="s">
        <v>130</v>
      </c>
    </row>
    <row r="956" s="13" customFormat="1">
      <c r="A956" s="13"/>
      <c r="B956" s="226"/>
      <c r="C956" s="227"/>
      <c r="D956" s="219" t="s">
        <v>147</v>
      </c>
      <c r="E956" s="228" t="s">
        <v>19</v>
      </c>
      <c r="F956" s="229" t="s">
        <v>569</v>
      </c>
      <c r="G956" s="227"/>
      <c r="H956" s="230">
        <v>101.7</v>
      </c>
      <c r="I956" s="231"/>
      <c r="J956" s="227"/>
      <c r="K956" s="227"/>
      <c r="L956" s="232"/>
      <c r="M956" s="233"/>
      <c r="N956" s="234"/>
      <c r="O956" s="234"/>
      <c r="P956" s="234"/>
      <c r="Q956" s="234"/>
      <c r="R956" s="234"/>
      <c r="S956" s="234"/>
      <c r="T956" s="235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6" t="s">
        <v>147</v>
      </c>
      <c r="AU956" s="236" t="s">
        <v>82</v>
      </c>
      <c r="AV956" s="13" t="s">
        <v>82</v>
      </c>
      <c r="AW956" s="13" t="s">
        <v>33</v>
      </c>
      <c r="AX956" s="13" t="s">
        <v>72</v>
      </c>
      <c r="AY956" s="236" t="s">
        <v>130</v>
      </c>
    </row>
    <row r="957" s="13" customFormat="1">
      <c r="A957" s="13"/>
      <c r="B957" s="226"/>
      <c r="C957" s="227"/>
      <c r="D957" s="219" t="s">
        <v>147</v>
      </c>
      <c r="E957" s="228" t="s">
        <v>19</v>
      </c>
      <c r="F957" s="229" t="s">
        <v>570</v>
      </c>
      <c r="G957" s="227"/>
      <c r="H957" s="230">
        <v>38.100000000000001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6" t="s">
        <v>147</v>
      </c>
      <c r="AU957" s="236" t="s">
        <v>82</v>
      </c>
      <c r="AV957" s="13" t="s">
        <v>82</v>
      </c>
      <c r="AW957" s="13" t="s">
        <v>33</v>
      </c>
      <c r="AX957" s="13" t="s">
        <v>72</v>
      </c>
      <c r="AY957" s="236" t="s">
        <v>130</v>
      </c>
    </row>
    <row r="958" s="13" customFormat="1">
      <c r="A958" s="13"/>
      <c r="B958" s="226"/>
      <c r="C958" s="227"/>
      <c r="D958" s="219" t="s">
        <v>147</v>
      </c>
      <c r="E958" s="228" t="s">
        <v>19</v>
      </c>
      <c r="F958" s="229" t="s">
        <v>572</v>
      </c>
      <c r="G958" s="227"/>
      <c r="H958" s="230">
        <v>16.800000000000001</v>
      </c>
      <c r="I958" s="231"/>
      <c r="J958" s="227"/>
      <c r="K958" s="227"/>
      <c r="L958" s="232"/>
      <c r="M958" s="233"/>
      <c r="N958" s="234"/>
      <c r="O958" s="234"/>
      <c r="P958" s="234"/>
      <c r="Q958" s="234"/>
      <c r="R958" s="234"/>
      <c r="S958" s="234"/>
      <c r="T958" s="235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6" t="s">
        <v>147</v>
      </c>
      <c r="AU958" s="236" t="s">
        <v>82</v>
      </c>
      <c r="AV958" s="13" t="s">
        <v>82</v>
      </c>
      <c r="AW958" s="13" t="s">
        <v>33</v>
      </c>
      <c r="AX958" s="13" t="s">
        <v>72</v>
      </c>
      <c r="AY958" s="236" t="s">
        <v>130</v>
      </c>
    </row>
    <row r="959" s="13" customFormat="1">
      <c r="A959" s="13"/>
      <c r="B959" s="226"/>
      <c r="C959" s="227"/>
      <c r="D959" s="219" t="s">
        <v>147</v>
      </c>
      <c r="E959" s="228" t="s">
        <v>19</v>
      </c>
      <c r="F959" s="229" t="s">
        <v>573</v>
      </c>
      <c r="G959" s="227"/>
      <c r="H959" s="230">
        <v>16.800000000000001</v>
      </c>
      <c r="I959" s="231"/>
      <c r="J959" s="227"/>
      <c r="K959" s="227"/>
      <c r="L959" s="232"/>
      <c r="M959" s="233"/>
      <c r="N959" s="234"/>
      <c r="O959" s="234"/>
      <c r="P959" s="234"/>
      <c r="Q959" s="234"/>
      <c r="R959" s="234"/>
      <c r="S959" s="234"/>
      <c r="T959" s="23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6" t="s">
        <v>147</v>
      </c>
      <c r="AU959" s="236" t="s">
        <v>82</v>
      </c>
      <c r="AV959" s="13" t="s">
        <v>82</v>
      </c>
      <c r="AW959" s="13" t="s">
        <v>33</v>
      </c>
      <c r="AX959" s="13" t="s">
        <v>72</v>
      </c>
      <c r="AY959" s="236" t="s">
        <v>130</v>
      </c>
    </row>
    <row r="960" s="13" customFormat="1">
      <c r="A960" s="13"/>
      <c r="B960" s="226"/>
      <c r="C960" s="227"/>
      <c r="D960" s="219" t="s">
        <v>147</v>
      </c>
      <c r="E960" s="228" t="s">
        <v>19</v>
      </c>
      <c r="F960" s="229" t="s">
        <v>574</v>
      </c>
      <c r="G960" s="227"/>
      <c r="H960" s="230">
        <v>51.960000000000001</v>
      </c>
      <c r="I960" s="231"/>
      <c r="J960" s="227"/>
      <c r="K960" s="227"/>
      <c r="L960" s="232"/>
      <c r="M960" s="233"/>
      <c r="N960" s="234"/>
      <c r="O960" s="234"/>
      <c r="P960" s="234"/>
      <c r="Q960" s="234"/>
      <c r="R960" s="234"/>
      <c r="S960" s="234"/>
      <c r="T960" s="235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6" t="s">
        <v>147</v>
      </c>
      <c r="AU960" s="236" t="s">
        <v>82</v>
      </c>
      <c r="AV960" s="13" t="s">
        <v>82</v>
      </c>
      <c r="AW960" s="13" t="s">
        <v>33</v>
      </c>
      <c r="AX960" s="13" t="s">
        <v>72</v>
      </c>
      <c r="AY960" s="236" t="s">
        <v>130</v>
      </c>
    </row>
    <row r="961" s="15" customFormat="1">
      <c r="A961" s="15"/>
      <c r="B961" s="247"/>
      <c r="C961" s="248"/>
      <c r="D961" s="219" t="s">
        <v>147</v>
      </c>
      <c r="E961" s="249" t="s">
        <v>19</v>
      </c>
      <c r="F961" s="250" t="s">
        <v>165</v>
      </c>
      <c r="G961" s="248"/>
      <c r="H961" s="251">
        <v>454.13999999999999</v>
      </c>
      <c r="I961" s="252"/>
      <c r="J961" s="248"/>
      <c r="K961" s="248"/>
      <c r="L961" s="253"/>
      <c r="M961" s="254"/>
      <c r="N961" s="255"/>
      <c r="O961" s="255"/>
      <c r="P961" s="255"/>
      <c r="Q961" s="255"/>
      <c r="R961" s="255"/>
      <c r="S961" s="255"/>
      <c r="T961" s="256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57" t="s">
        <v>147</v>
      </c>
      <c r="AU961" s="257" t="s">
        <v>82</v>
      </c>
      <c r="AV961" s="15" t="s">
        <v>157</v>
      </c>
      <c r="AW961" s="15" t="s">
        <v>4</v>
      </c>
      <c r="AX961" s="15" t="s">
        <v>80</v>
      </c>
      <c r="AY961" s="257" t="s">
        <v>130</v>
      </c>
    </row>
    <row r="962" s="2" customFormat="1" ht="16.5" customHeight="1">
      <c r="A962" s="40"/>
      <c r="B962" s="41"/>
      <c r="C962" s="206" t="s">
        <v>1375</v>
      </c>
      <c r="D962" s="206" t="s">
        <v>133</v>
      </c>
      <c r="E962" s="207" t="s">
        <v>1376</v>
      </c>
      <c r="F962" s="208" t="s">
        <v>1377</v>
      </c>
      <c r="G962" s="209" t="s">
        <v>199</v>
      </c>
      <c r="H962" s="210">
        <v>454.13999999999999</v>
      </c>
      <c r="I962" s="211"/>
      <c r="J962" s="212">
        <f>ROUND(I962*H962,2)</f>
        <v>0</v>
      </c>
      <c r="K962" s="208" t="s">
        <v>137</v>
      </c>
      <c r="L962" s="46"/>
      <c r="M962" s="213" t="s">
        <v>19</v>
      </c>
      <c r="N962" s="214" t="s">
        <v>43</v>
      </c>
      <c r="O962" s="86"/>
      <c r="P962" s="215">
        <f>O962*H962</f>
        <v>0</v>
      </c>
      <c r="Q962" s="215">
        <v>0.00028600000000000001</v>
      </c>
      <c r="R962" s="215">
        <f>Q962*H962</f>
        <v>0.12988404000000001</v>
      </c>
      <c r="S962" s="215">
        <v>0</v>
      </c>
      <c r="T962" s="216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17" t="s">
        <v>311</v>
      </c>
      <c r="AT962" s="217" t="s">
        <v>133</v>
      </c>
      <c r="AU962" s="217" t="s">
        <v>82</v>
      </c>
      <c r="AY962" s="19" t="s">
        <v>130</v>
      </c>
      <c r="BE962" s="218">
        <f>IF(N962="základní",J962,0)</f>
        <v>0</v>
      </c>
      <c r="BF962" s="218">
        <f>IF(N962="snížená",J962,0)</f>
        <v>0</v>
      </c>
      <c r="BG962" s="218">
        <f>IF(N962="zákl. přenesená",J962,0)</f>
        <v>0</v>
      </c>
      <c r="BH962" s="218">
        <f>IF(N962="sníž. přenesená",J962,0)</f>
        <v>0</v>
      </c>
      <c r="BI962" s="218">
        <f>IF(N962="nulová",J962,0)</f>
        <v>0</v>
      </c>
      <c r="BJ962" s="19" t="s">
        <v>80</v>
      </c>
      <c r="BK962" s="218">
        <f>ROUND(I962*H962,2)</f>
        <v>0</v>
      </c>
      <c r="BL962" s="19" t="s">
        <v>311</v>
      </c>
      <c r="BM962" s="217" t="s">
        <v>1378</v>
      </c>
    </row>
    <row r="963" s="2" customFormat="1">
      <c r="A963" s="40"/>
      <c r="B963" s="41"/>
      <c r="C963" s="42"/>
      <c r="D963" s="219" t="s">
        <v>140</v>
      </c>
      <c r="E963" s="42"/>
      <c r="F963" s="220" t="s">
        <v>1379</v>
      </c>
      <c r="G963" s="42"/>
      <c r="H963" s="42"/>
      <c r="I963" s="221"/>
      <c r="J963" s="42"/>
      <c r="K963" s="42"/>
      <c r="L963" s="46"/>
      <c r="M963" s="222"/>
      <c r="N963" s="223"/>
      <c r="O963" s="86"/>
      <c r="P963" s="86"/>
      <c r="Q963" s="86"/>
      <c r="R963" s="86"/>
      <c r="S963" s="86"/>
      <c r="T963" s="87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T963" s="19" t="s">
        <v>140</v>
      </c>
      <c r="AU963" s="19" t="s">
        <v>82</v>
      </c>
    </row>
    <row r="964" s="2" customFormat="1">
      <c r="A964" s="40"/>
      <c r="B964" s="41"/>
      <c r="C964" s="42"/>
      <c r="D964" s="224" t="s">
        <v>141</v>
      </c>
      <c r="E964" s="42"/>
      <c r="F964" s="225" t="s">
        <v>1380</v>
      </c>
      <c r="G964" s="42"/>
      <c r="H964" s="42"/>
      <c r="I964" s="221"/>
      <c r="J964" s="42"/>
      <c r="K964" s="42"/>
      <c r="L964" s="46"/>
      <c r="M964" s="222"/>
      <c r="N964" s="223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141</v>
      </c>
      <c r="AU964" s="19" t="s">
        <v>82</v>
      </c>
    </row>
    <row r="965" s="12" customFormat="1" ht="22.8" customHeight="1">
      <c r="A965" s="12"/>
      <c r="B965" s="190"/>
      <c r="C965" s="191"/>
      <c r="D965" s="192" t="s">
        <v>71</v>
      </c>
      <c r="E965" s="204" t="s">
        <v>1381</v>
      </c>
      <c r="F965" s="204" t="s">
        <v>1382</v>
      </c>
      <c r="G965" s="191"/>
      <c r="H965" s="191"/>
      <c r="I965" s="194"/>
      <c r="J965" s="205">
        <f>BK965</f>
        <v>0</v>
      </c>
      <c r="K965" s="191"/>
      <c r="L965" s="196"/>
      <c r="M965" s="197"/>
      <c r="N965" s="198"/>
      <c r="O965" s="198"/>
      <c r="P965" s="199">
        <f>SUM(P966:P983)</f>
        <v>0</v>
      </c>
      <c r="Q965" s="198"/>
      <c r="R965" s="199">
        <f>SUM(R966:R983)</f>
        <v>0.018720000000000001</v>
      </c>
      <c r="S965" s="198"/>
      <c r="T965" s="200">
        <f>SUM(T966:T983)</f>
        <v>0</v>
      </c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R965" s="201" t="s">
        <v>82</v>
      </c>
      <c r="AT965" s="202" t="s">
        <v>71</v>
      </c>
      <c r="AU965" s="202" t="s">
        <v>80</v>
      </c>
      <c r="AY965" s="201" t="s">
        <v>130</v>
      </c>
      <c r="BK965" s="203">
        <f>SUM(BK966:BK983)</f>
        <v>0</v>
      </c>
    </row>
    <row r="966" s="2" customFormat="1" ht="21.75" customHeight="1">
      <c r="A966" s="40"/>
      <c r="B966" s="41"/>
      <c r="C966" s="206" t="s">
        <v>1383</v>
      </c>
      <c r="D966" s="206" t="s">
        <v>133</v>
      </c>
      <c r="E966" s="207" t="s">
        <v>1384</v>
      </c>
      <c r="F966" s="208" t="s">
        <v>1385</v>
      </c>
      <c r="G966" s="209" t="s">
        <v>169</v>
      </c>
      <c r="H966" s="210">
        <v>10</v>
      </c>
      <c r="I966" s="211"/>
      <c r="J966" s="212">
        <f>ROUND(I966*H966,2)</f>
        <v>0</v>
      </c>
      <c r="K966" s="208" t="s">
        <v>137</v>
      </c>
      <c r="L966" s="46"/>
      <c r="M966" s="213" t="s">
        <v>19</v>
      </c>
      <c r="N966" s="214" t="s">
        <v>43</v>
      </c>
      <c r="O966" s="86"/>
      <c r="P966" s="215">
        <f>O966*H966</f>
        <v>0</v>
      </c>
      <c r="Q966" s="215">
        <v>0</v>
      </c>
      <c r="R966" s="215">
        <f>Q966*H966</f>
        <v>0</v>
      </c>
      <c r="S966" s="215">
        <v>0</v>
      </c>
      <c r="T966" s="216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17" t="s">
        <v>311</v>
      </c>
      <c r="AT966" s="217" t="s">
        <v>133</v>
      </c>
      <c r="AU966" s="217" t="s">
        <v>82</v>
      </c>
      <c r="AY966" s="19" t="s">
        <v>130</v>
      </c>
      <c r="BE966" s="218">
        <f>IF(N966="základní",J966,0)</f>
        <v>0</v>
      </c>
      <c r="BF966" s="218">
        <f>IF(N966="snížená",J966,0)</f>
        <v>0</v>
      </c>
      <c r="BG966" s="218">
        <f>IF(N966="zákl. přenesená",J966,0)</f>
        <v>0</v>
      </c>
      <c r="BH966" s="218">
        <f>IF(N966="sníž. přenesená",J966,0)</f>
        <v>0</v>
      </c>
      <c r="BI966" s="218">
        <f>IF(N966="nulová",J966,0)</f>
        <v>0</v>
      </c>
      <c r="BJ966" s="19" t="s">
        <v>80</v>
      </c>
      <c r="BK966" s="218">
        <f>ROUND(I966*H966,2)</f>
        <v>0</v>
      </c>
      <c r="BL966" s="19" t="s">
        <v>311</v>
      </c>
      <c r="BM966" s="217" t="s">
        <v>1386</v>
      </c>
    </row>
    <row r="967" s="2" customFormat="1">
      <c r="A967" s="40"/>
      <c r="B967" s="41"/>
      <c r="C967" s="42"/>
      <c r="D967" s="219" t="s">
        <v>140</v>
      </c>
      <c r="E967" s="42"/>
      <c r="F967" s="220" t="s">
        <v>1387</v>
      </c>
      <c r="G967" s="42"/>
      <c r="H967" s="42"/>
      <c r="I967" s="221"/>
      <c r="J967" s="42"/>
      <c r="K967" s="42"/>
      <c r="L967" s="46"/>
      <c r="M967" s="222"/>
      <c r="N967" s="223"/>
      <c r="O967" s="86"/>
      <c r="P967" s="86"/>
      <c r="Q967" s="86"/>
      <c r="R967" s="86"/>
      <c r="S967" s="86"/>
      <c r="T967" s="87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T967" s="19" t="s">
        <v>140</v>
      </c>
      <c r="AU967" s="19" t="s">
        <v>82</v>
      </c>
    </row>
    <row r="968" s="2" customFormat="1">
      <c r="A968" s="40"/>
      <c r="B968" s="41"/>
      <c r="C968" s="42"/>
      <c r="D968" s="224" t="s">
        <v>141</v>
      </c>
      <c r="E968" s="42"/>
      <c r="F968" s="225" t="s">
        <v>1388</v>
      </c>
      <c r="G968" s="42"/>
      <c r="H968" s="42"/>
      <c r="I968" s="221"/>
      <c r="J968" s="42"/>
      <c r="K968" s="42"/>
      <c r="L968" s="46"/>
      <c r="M968" s="222"/>
      <c r="N968" s="223"/>
      <c r="O968" s="86"/>
      <c r="P968" s="86"/>
      <c r="Q968" s="86"/>
      <c r="R968" s="86"/>
      <c r="S968" s="86"/>
      <c r="T968" s="87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T968" s="19" t="s">
        <v>141</v>
      </c>
      <c r="AU968" s="19" t="s">
        <v>82</v>
      </c>
    </row>
    <row r="969" s="2" customFormat="1" ht="16.5" customHeight="1">
      <c r="A969" s="40"/>
      <c r="B969" s="41"/>
      <c r="C969" s="258" t="s">
        <v>1389</v>
      </c>
      <c r="D969" s="258" t="s">
        <v>166</v>
      </c>
      <c r="E969" s="259" t="s">
        <v>1390</v>
      </c>
      <c r="F969" s="260" t="s">
        <v>1391</v>
      </c>
      <c r="G969" s="261" t="s">
        <v>199</v>
      </c>
      <c r="H969" s="262">
        <v>1.28</v>
      </c>
      <c r="I969" s="263"/>
      <c r="J969" s="264">
        <f>ROUND(I969*H969,2)</f>
        <v>0</v>
      </c>
      <c r="K969" s="260" t="s">
        <v>137</v>
      </c>
      <c r="L969" s="265"/>
      <c r="M969" s="266" t="s">
        <v>19</v>
      </c>
      <c r="N969" s="267" t="s">
        <v>43</v>
      </c>
      <c r="O969" s="86"/>
      <c r="P969" s="215">
        <f>O969*H969</f>
        <v>0</v>
      </c>
      <c r="Q969" s="215">
        <v>0.001</v>
      </c>
      <c r="R969" s="215">
        <f>Q969*H969</f>
        <v>0.0012800000000000001</v>
      </c>
      <c r="S969" s="215">
        <v>0</v>
      </c>
      <c r="T969" s="216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17" t="s">
        <v>425</v>
      </c>
      <c r="AT969" s="217" t="s">
        <v>166</v>
      </c>
      <c r="AU969" s="217" t="s">
        <v>82</v>
      </c>
      <c r="AY969" s="19" t="s">
        <v>130</v>
      </c>
      <c r="BE969" s="218">
        <f>IF(N969="základní",J969,0)</f>
        <v>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9" t="s">
        <v>80</v>
      </c>
      <c r="BK969" s="218">
        <f>ROUND(I969*H969,2)</f>
        <v>0</v>
      </c>
      <c r="BL969" s="19" t="s">
        <v>311</v>
      </c>
      <c r="BM969" s="217" t="s">
        <v>1392</v>
      </c>
    </row>
    <row r="970" s="2" customFormat="1">
      <c r="A970" s="40"/>
      <c r="B970" s="41"/>
      <c r="C970" s="42"/>
      <c r="D970" s="219" t="s">
        <v>140</v>
      </c>
      <c r="E970" s="42"/>
      <c r="F970" s="220" t="s">
        <v>1391</v>
      </c>
      <c r="G970" s="42"/>
      <c r="H970" s="42"/>
      <c r="I970" s="221"/>
      <c r="J970" s="42"/>
      <c r="K970" s="42"/>
      <c r="L970" s="46"/>
      <c r="M970" s="222"/>
      <c r="N970" s="223"/>
      <c r="O970" s="86"/>
      <c r="P970" s="86"/>
      <c r="Q970" s="86"/>
      <c r="R970" s="86"/>
      <c r="S970" s="86"/>
      <c r="T970" s="87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9" t="s">
        <v>140</v>
      </c>
      <c r="AU970" s="19" t="s">
        <v>82</v>
      </c>
    </row>
    <row r="971" s="13" customFormat="1">
      <c r="A971" s="13"/>
      <c r="B971" s="226"/>
      <c r="C971" s="227"/>
      <c r="D971" s="219" t="s">
        <v>147</v>
      </c>
      <c r="E971" s="228" t="s">
        <v>19</v>
      </c>
      <c r="F971" s="229" t="s">
        <v>1095</v>
      </c>
      <c r="G971" s="227"/>
      <c r="H971" s="230">
        <v>1.28</v>
      </c>
      <c r="I971" s="231"/>
      <c r="J971" s="227"/>
      <c r="K971" s="227"/>
      <c r="L971" s="232"/>
      <c r="M971" s="233"/>
      <c r="N971" s="234"/>
      <c r="O971" s="234"/>
      <c r="P971" s="234"/>
      <c r="Q971" s="234"/>
      <c r="R971" s="234"/>
      <c r="S971" s="234"/>
      <c r="T971" s="23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6" t="s">
        <v>147</v>
      </c>
      <c r="AU971" s="236" t="s">
        <v>82</v>
      </c>
      <c r="AV971" s="13" t="s">
        <v>82</v>
      </c>
      <c r="AW971" s="13" t="s">
        <v>33</v>
      </c>
      <c r="AX971" s="13" t="s">
        <v>80</v>
      </c>
      <c r="AY971" s="236" t="s">
        <v>130</v>
      </c>
    </row>
    <row r="972" s="2" customFormat="1" ht="16.5" customHeight="1">
      <c r="A972" s="40"/>
      <c r="B972" s="41"/>
      <c r="C972" s="258" t="s">
        <v>1393</v>
      </c>
      <c r="D972" s="258" t="s">
        <v>166</v>
      </c>
      <c r="E972" s="259" t="s">
        <v>1394</v>
      </c>
      <c r="F972" s="260" t="s">
        <v>1395</v>
      </c>
      <c r="G972" s="261" t="s">
        <v>199</v>
      </c>
      <c r="H972" s="262">
        <v>0.95999999999999996</v>
      </c>
      <c r="I972" s="263"/>
      <c r="J972" s="264">
        <f>ROUND(I972*H972,2)</f>
        <v>0</v>
      </c>
      <c r="K972" s="260" t="s">
        <v>137</v>
      </c>
      <c r="L972" s="265"/>
      <c r="M972" s="266" t="s">
        <v>19</v>
      </c>
      <c r="N972" s="267" t="s">
        <v>43</v>
      </c>
      <c r="O972" s="86"/>
      <c r="P972" s="215">
        <f>O972*H972</f>
        <v>0</v>
      </c>
      <c r="Q972" s="215">
        <v>0.001</v>
      </c>
      <c r="R972" s="215">
        <f>Q972*H972</f>
        <v>0.00096000000000000002</v>
      </c>
      <c r="S972" s="215">
        <v>0</v>
      </c>
      <c r="T972" s="216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17" t="s">
        <v>425</v>
      </c>
      <c r="AT972" s="217" t="s">
        <v>166</v>
      </c>
      <c r="AU972" s="217" t="s">
        <v>82</v>
      </c>
      <c r="AY972" s="19" t="s">
        <v>130</v>
      </c>
      <c r="BE972" s="218">
        <f>IF(N972="základní",J972,0)</f>
        <v>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19" t="s">
        <v>80</v>
      </c>
      <c r="BK972" s="218">
        <f>ROUND(I972*H972,2)</f>
        <v>0</v>
      </c>
      <c r="BL972" s="19" t="s">
        <v>311</v>
      </c>
      <c r="BM972" s="217" t="s">
        <v>1396</v>
      </c>
    </row>
    <row r="973" s="2" customFormat="1">
      <c r="A973" s="40"/>
      <c r="B973" s="41"/>
      <c r="C973" s="42"/>
      <c r="D973" s="219" t="s">
        <v>140</v>
      </c>
      <c r="E973" s="42"/>
      <c r="F973" s="220" t="s">
        <v>1395</v>
      </c>
      <c r="G973" s="42"/>
      <c r="H973" s="42"/>
      <c r="I973" s="221"/>
      <c r="J973" s="42"/>
      <c r="K973" s="42"/>
      <c r="L973" s="46"/>
      <c r="M973" s="222"/>
      <c r="N973" s="223"/>
      <c r="O973" s="86"/>
      <c r="P973" s="86"/>
      <c r="Q973" s="86"/>
      <c r="R973" s="86"/>
      <c r="S973" s="86"/>
      <c r="T973" s="87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T973" s="19" t="s">
        <v>140</v>
      </c>
      <c r="AU973" s="19" t="s">
        <v>82</v>
      </c>
    </row>
    <row r="974" s="13" customFormat="1">
      <c r="A974" s="13"/>
      <c r="B974" s="226"/>
      <c r="C974" s="227"/>
      <c r="D974" s="219" t="s">
        <v>147</v>
      </c>
      <c r="E974" s="228" t="s">
        <v>19</v>
      </c>
      <c r="F974" s="229" t="s">
        <v>1089</v>
      </c>
      <c r="G974" s="227"/>
      <c r="H974" s="230">
        <v>0.95999999999999996</v>
      </c>
      <c r="I974" s="231"/>
      <c r="J974" s="227"/>
      <c r="K974" s="227"/>
      <c r="L974" s="232"/>
      <c r="M974" s="233"/>
      <c r="N974" s="234"/>
      <c r="O974" s="234"/>
      <c r="P974" s="234"/>
      <c r="Q974" s="234"/>
      <c r="R974" s="234"/>
      <c r="S974" s="234"/>
      <c r="T974" s="235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6" t="s">
        <v>147</v>
      </c>
      <c r="AU974" s="236" t="s">
        <v>82</v>
      </c>
      <c r="AV974" s="13" t="s">
        <v>82</v>
      </c>
      <c r="AW974" s="13" t="s">
        <v>33</v>
      </c>
      <c r="AX974" s="13" t="s">
        <v>80</v>
      </c>
      <c r="AY974" s="236" t="s">
        <v>130</v>
      </c>
    </row>
    <row r="975" s="2" customFormat="1" ht="16.5" customHeight="1">
      <c r="A975" s="40"/>
      <c r="B975" s="41"/>
      <c r="C975" s="258" t="s">
        <v>1397</v>
      </c>
      <c r="D975" s="258" t="s">
        <v>166</v>
      </c>
      <c r="E975" s="259" t="s">
        <v>1398</v>
      </c>
      <c r="F975" s="260" t="s">
        <v>1399</v>
      </c>
      <c r="G975" s="261" t="s">
        <v>199</v>
      </c>
      <c r="H975" s="262">
        <v>1.6000000000000001</v>
      </c>
      <c r="I975" s="263"/>
      <c r="J975" s="264">
        <f>ROUND(I975*H975,2)</f>
        <v>0</v>
      </c>
      <c r="K975" s="260" t="s">
        <v>137</v>
      </c>
      <c r="L975" s="265"/>
      <c r="M975" s="266" t="s">
        <v>19</v>
      </c>
      <c r="N975" s="267" t="s">
        <v>43</v>
      </c>
      <c r="O975" s="86"/>
      <c r="P975" s="215">
        <f>O975*H975</f>
        <v>0</v>
      </c>
      <c r="Q975" s="215">
        <v>0.001</v>
      </c>
      <c r="R975" s="215">
        <f>Q975*H975</f>
        <v>0.0016000000000000001</v>
      </c>
      <c r="S975" s="215">
        <v>0</v>
      </c>
      <c r="T975" s="216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17" t="s">
        <v>425</v>
      </c>
      <c r="AT975" s="217" t="s">
        <v>166</v>
      </c>
      <c r="AU975" s="217" t="s">
        <v>82</v>
      </c>
      <c r="AY975" s="19" t="s">
        <v>130</v>
      </c>
      <c r="BE975" s="218">
        <f>IF(N975="základní",J975,0)</f>
        <v>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9" t="s">
        <v>80</v>
      </c>
      <c r="BK975" s="218">
        <f>ROUND(I975*H975,2)</f>
        <v>0</v>
      </c>
      <c r="BL975" s="19" t="s">
        <v>311</v>
      </c>
      <c r="BM975" s="217" t="s">
        <v>1400</v>
      </c>
    </row>
    <row r="976" s="2" customFormat="1">
      <c r="A976" s="40"/>
      <c r="B976" s="41"/>
      <c r="C976" s="42"/>
      <c r="D976" s="219" t="s">
        <v>140</v>
      </c>
      <c r="E976" s="42"/>
      <c r="F976" s="220" t="s">
        <v>1399</v>
      </c>
      <c r="G976" s="42"/>
      <c r="H976" s="42"/>
      <c r="I976" s="221"/>
      <c r="J976" s="42"/>
      <c r="K976" s="42"/>
      <c r="L976" s="46"/>
      <c r="M976" s="222"/>
      <c r="N976" s="223"/>
      <c r="O976" s="86"/>
      <c r="P976" s="86"/>
      <c r="Q976" s="86"/>
      <c r="R976" s="86"/>
      <c r="S976" s="86"/>
      <c r="T976" s="87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9" t="s">
        <v>140</v>
      </c>
      <c r="AU976" s="19" t="s">
        <v>82</v>
      </c>
    </row>
    <row r="977" s="13" customFormat="1">
      <c r="A977" s="13"/>
      <c r="B977" s="226"/>
      <c r="C977" s="227"/>
      <c r="D977" s="219" t="s">
        <v>147</v>
      </c>
      <c r="E977" s="228" t="s">
        <v>19</v>
      </c>
      <c r="F977" s="229" t="s">
        <v>1096</v>
      </c>
      <c r="G977" s="227"/>
      <c r="H977" s="230">
        <v>1.6000000000000001</v>
      </c>
      <c r="I977" s="231"/>
      <c r="J977" s="227"/>
      <c r="K977" s="227"/>
      <c r="L977" s="232"/>
      <c r="M977" s="233"/>
      <c r="N977" s="234"/>
      <c r="O977" s="234"/>
      <c r="P977" s="234"/>
      <c r="Q977" s="234"/>
      <c r="R977" s="234"/>
      <c r="S977" s="234"/>
      <c r="T977" s="23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6" t="s">
        <v>147</v>
      </c>
      <c r="AU977" s="236" t="s">
        <v>82</v>
      </c>
      <c r="AV977" s="13" t="s">
        <v>82</v>
      </c>
      <c r="AW977" s="13" t="s">
        <v>33</v>
      </c>
      <c r="AX977" s="13" t="s">
        <v>80</v>
      </c>
      <c r="AY977" s="236" t="s">
        <v>130</v>
      </c>
    </row>
    <row r="978" s="2" customFormat="1" ht="16.5" customHeight="1">
      <c r="A978" s="40"/>
      <c r="B978" s="41"/>
      <c r="C978" s="258" t="s">
        <v>1401</v>
      </c>
      <c r="D978" s="258" t="s">
        <v>166</v>
      </c>
      <c r="E978" s="259" t="s">
        <v>1402</v>
      </c>
      <c r="F978" s="260" t="s">
        <v>1403</v>
      </c>
      <c r="G978" s="261" t="s">
        <v>199</v>
      </c>
      <c r="H978" s="262">
        <v>11.199999999999999</v>
      </c>
      <c r="I978" s="263"/>
      <c r="J978" s="264">
        <f>ROUND(I978*H978,2)</f>
        <v>0</v>
      </c>
      <c r="K978" s="260" t="s">
        <v>137</v>
      </c>
      <c r="L978" s="265"/>
      <c r="M978" s="266" t="s">
        <v>19</v>
      </c>
      <c r="N978" s="267" t="s">
        <v>43</v>
      </c>
      <c r="O978" s="86"/>
      <c r="P978" s="215">
        <f>O978*H978</f>
        <v>0</v>
      </c>
      <c r="Q978" s="215">
        <v>0.001</v>
      </c>
      <c r="R978" s="215">
        <f>Q978*H978</f>
        <v>0.0112</v>
      </c>
      <c r="S978" s="215">
        <v>0</v>
      </c>
      <c r="T978" s="216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17" t="s">
        <v>425</v>
      </c>
      <c r="AT978" s="217" t="s">
        <v>166</v>
      </c>
      <c r="AU978" s="217" t="s">
        <v>82</v>
      </c>
      <c r="AY978" s="19" t="s">
        <v>130</v>
      </c>
      <c r="BE978" s="218">
        <f>IF(N978="základní",J978,0)</f>
        <v>0</v>
      </c>
      <c r="BF978" s="218">
        <f>IF(N978="snížená",J978,0)</f>
        <v>0</v>
      </c>
      <c r="BG978" s="218">
        <f>IF(N978="zákl. přenesená",J978,0)</f>
        <v>0</v>
      </c>
      <c r="BH978" s="218">
        <f>IF(N978="sníž. přenesená",J978,0)</f>
        <v>0</v>
      </c>
      <c r="BI978" s="218">
        <f>IF(N978="nulová",J978,0)</f>
        <v>0</v>
      </c>
      <c r="BJ978" s="19" t="s">
        <v>80</v>
      </c>
      <c r="BK978" s="218">
        <f>ROUND(I978*H978,2)</f>
        <v>0</v>
      </c>
      <c r="BL978" s="19" t="s">
        <v>311</v>
      </c>
      <c r="BM978" s="217" t="s">
        <v>1404</v>
      </c>
    </row>
    <row r="979" s="2" customFormat="1">
      <c r="A979" s="40"/>
      <c r="B979" s="41"/>
      <c r="C979" s="42"/>
      <c r="D979" s="219" t="s">
        <v>140</v>
      </c>
      <c r="E979" s="42"/>
      <c r="F979" s="220" t="s">
        <v>1403</v>
      </c>
      <c r="G979" s="42"/>
      <c r="H979" s="42"/>
      <c r="I979" s="221"/>
      <c r="J979" s="42"/>
      <c r="K979" s="42"/>
      <c r="L979" s="46"/>
      <c r="M979" s="222"/>
      <c r="N979" s="223"/>
      <c r="O979" s="86"/>
      <c r="P979" s="86"/>
      <c r="Q979" s="86"/>
      <c r="R979" s="86"/>
      <c r="S979" s="86"/>
      <c r="T979" s="87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T979" s="19" t="s">
        <v>140</v>
      </c>
      <c r="AU979" s="19" t="s">
        <v>82</v>
      </c>
    </row>
    <row r="980" s="13" customFormat="1">
      <c r="A980" s="13"/>
      <c r="B980" s="226"/>
      <c r="C980" s="227"/>
      <c r="D980" s="219" t="s">
        <v>147</v>
      </c>
      <c r="E980" s="228" t="s">
        <v>19</v>
      </c>
      <c r="F980" s="229" t="s">
        <v>1097</v>
      </c>
      <c r="G980" s="227"/>
      <c r="H980" s="230">
        <v>11.199999999999999</v>
      </c>
      <c r="I980" s="231"/>
      <c r="J980" s="227"/>
      <c r="K980" s="227"/>
      <c r="L980" s="232"/>
      <c r="M980" s="233"/>
      <c r="N980" s="234"/>
      <c r="O980" s="234"/>
      <c r="P980" s="234"/>
      <c r="Q980" s="234"/>
      <c r="R980" s="234"/>
      <c r="S980" s="234"/>
      <c r="T980" s="235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6" t="s">
        <v>147</v>
      </c>
      <c r="AU980" s="236" t="s">
        <v>82</v>
      </c>
      <c r="AV980" s="13" t="s">
        <v>82</v>
      </c>
      <c r="AW980" s="13" t="s">
        <v>33</v>
      </c>
      <c r="AX980" s="13" t="s">
        <v>80</v>
      </c>
      <c r="AY980" s="236" t="s">
        <v>130</v>
      </c>
    </row>
    <row r="981" s="2" customFormat="1" ht="16.5" customHeight="1">
      <c r="A981" s="40"/>
      <c r="B981" s="41"/>
      <c r="C981" s="258" t="s">
        <v>1405</v>
      </c>
      <c r="D981" s="258" t="s">
        <v>166</v>
      </c>
      <c r="E981" s="259" t="s">
        <v>1406</v>
      </c>
      <c r="F981" s="260" t="s">
        <v>1407</v>
      </c>
      <c r="G981" s="261" t="s">
        <v>199</v>
      </c>
      <c r="H981" s="262">
        <v>3.6800000000000002</v>
      </c>
      <c r="I981" s="263"/>
      <c r="J981" s="264">
        <f>ROUND(I981*H981,2)</f>
        <v>0</v>
      </c>
      <c r="K981" s="260" t="s">
        <v>137</v>
      </c>
      <c r="L981" s="265"/>
      <c r="M981" s="266" t="s">
        <v>19</v>
      </c>
      <c r="N981" s="267" t="s">
        <v>43</v>
      </c>
      <c r="O981" s="86"/>
      <c r="P981" s="215">
        <f>O981*H981</f>
        <v>0</v>
      </c>
      <c r="Q981" s="215">
        <v>0.001</v>
      </c>
      <c r="R981" s="215">
        <f>Q981*H981</f>
        <v>0.0036800000000000001</v>
      </c>
      <c r="S981" s="215">
        <v>0</v>
      </c>
      <c r="T981" s="216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17" t="s">
        <v>425</v>
      </c>
      <c r="AT981" s="217" t="s">
        <v>166</v>
      </c>
      <c r="AU981" s="217" t="s">
        <v>82</v>
      </c>
      <c r="AY981" s="19" t="s">
        <v>130</v>
      </c>
      <c r="BE981" s="218">
        <f>IF(N981="základní",J981,0)</f>
        <v>0</v>
      </c>
      <c r="BF981" s="218">
        <f>IF(N981="snížená",J981,0)</f>
        <v>0</v>
      </c>
      <c r="BG981" s="218">
        <f>IF(N981="zákl. přenesená",J981,0)</f>
        <v>0</v>
      </c>
      <c r="BH981" s="218">
        <f>IF(N981="sníž. přenesená",J981,0)</f>
        <v>0</v>
      </c>
      <c r="BI981" s="218">
        <f>IF(N981="nulová",J981,0)</f>
        <v>0</v>
      </c>
      <c r="BJ981" s="19" t="s">
        <v>80</v>
      </c>
      <c r="BK981" s="218">
        <f>ROUND(I981*H981,2)</f>
        <v>0</v>
      </c>
      <c r="BL981" s="19" t="s">
        <v>311</v>
      </c>
      <c r="BM981" s="217" t="s">
        <v>1408</v>
      </c>
    </row>
    <row r="982" s="2" customFormat="1">
      <c r="A982" s="40"/>
      <c r="B982" s="41"/>
      <c r="C982" s="42"/>
      <c r="D982" s="219" t="s">
        <v>140</v>
      </c>
      <c r="E982" s="42"/>
      <c r="F982" s="220" t="s">
        <v>1407</v>
      </c>
      <c r="G982" s="42"/>
      <c r="H982" s="42"/>
      <c r="I982" s="221"/>
      <c r="J982" s="42"/>
      <c r="K982" s="42"/>
      <c r="L982" s="46"/>
      <c r="M982" s="222"/>
      <c r="N982" s="223"/>
      <c r="O982" s="86"/>
      <c r="P982" s="86"/>
      <c r="Q982" s="86"/>
      <c r="R982" s="86"/>
      <c r="S982" s="86"/>
      <c r="T982" s="87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T982" s="19" t="s">
        <v>140</v>
      </c>
      <c r="AU982" s="19" t="s">
        <v>82</v>
      </c>
    </row>
    <row r="983" s="13" customFormat="1">
      <c r="A983" s="13"/>
      <c r="B983" s="226"/>
      <c r="C983" s="227"/>
      <c r="D983" s="219" t="s">
        <v>147</v>
      </c>
      <c r="E983" s="228" t="s">
        <v>19</v>
      </c>
      <c r="F983" s="229" t="s">
        <v>1084</v>
      </c>
      <c r="G983" s="227"/>
      <c r="H983" s="230">
        <v>3.6800000000000002</v>
      </c>
      <c r="I983" s="231"/>
      <c r="J983" s="227"/>
      <c r="K983" s="227"/>
      <c r="L983" s="232"/>
      <c r="M983" s="272"/>
      <c r="N983" s="273"/>
      <c r="O983" s="273"/>
      <c r="P983" s="273"/>
      <c r="Q983" s="273"/>
      <c r="R983" s="273"/>
      <c r="S983" s="273"/>
      <c r="T983" s="27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6" t="s">
        <v>147</v>
      </c>
      <c r="AU983" s="236" t="s">
        <v>82</v>
      </c>
      <c r="AV983" s="13" t="s">
        <v>82</v>
      </c>
      <c r="AW983" s="13" t="s">
        <v>33</v>
      </c>
      <c r="AX983" s="13" t="s">
        <v>80</v>
      </c>
      <c r="AY983" s="236" t="s">
        <v>130</v>
      </c>
    </row>
    <row r="984" s="2" customFormat="1" ht="6.96" customHeight="1">
      <c r="A984" s="40"/>
      <c r="B984" s="61"/>
      <c r="C984" s="62"/>
      <c r="D984" s="62"/>
      <c r="E984" s="62"/>
      <c r="F984" s="62"/>
      <c r="G984" s="62"/>
      <c r="H984" s="62"/>
      <c r="I984" s="62"/>
      <c r="J984" s="62"/>
      <c r="K984" s="62"/>
      <c r="L984" s="46"/>
      <c r="M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</row>
  </sheetData>
  <sheetProtection sheet="1" autoFilter="0" formatColumns="0" formatRows="0" objects="1" scenarios="1" spinCount="100000" saltValue="CZ275kdlWQ9wWM+ugOxx7V2tHZOg7WDfiHMnIl/nJbStiQTmvoeQGc7yiTS3oSd1I71xo4LjPGVQJgc21Y6PtQ==" hashValue="WGr9W7S9Ph2JSk4I2+LmoGZCynCa8c3XrHzTOIBIwFzhJ1EFM7dP7Z9MntfukbKl1Xxv3ffiX5WqPlnSx+K1IQ==" algorithmName="SHA-512" password="CC35"/>
  <autoFilter ref="C97:K983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4_01/121151113"/>
    <hyperlink ref="F109" r:id="rId2" display="https://podminky.urs.cz/item/CS_URS_2024_01/122251101"/>
    <hyperlink ref="F115" r:id="rId3" display="https://podminky.urs.cz/item/CS_URS_2024_01/132251102"/>
    <hyperlink ref="F122" r:id="rId4" display="https://podminky.urs.cz/item/CS_URS_2024_01/162751117"/>
    <hyperlink ref="F126" r:id="rId5" display="https://podminky.urs.cz/item/CS_URS_2024_01/171201231"/>
    <hyperlink ref="F130" r:id="rId6" display="https://podminky.urs.cz/item/CS_URS_2024_01/171251201"/>
    <hyperlink ref="F133" r:id="rId7" display="https://podminky.urs.cz/item/CS_URS_2024_01/181951112"/>
    <hyperlink ref="F140" r:id="rId8" display="https://podminky.urs.cz/item/CS_URS_2024_01/271532212"/>
    <hyperlink ref="F149" r:id="rId9" display="https://podminky.urs.cz/item/CS_URS_2024_01/273313711"/>
    <hyperlink ref="F155" r:id="rId10" display="https://podminky.urs.cz/item/CS_URS_2024_01/274321411"/>
    <hyperlink ref="F162" r:id="rId11" display="https://podminky.urs.cz/item/CS_URS_2024_01/274351121"/>
    <hyperlink ref="F169" r:id="rId12" display="https://podminky.urs.cz/item/CS_URS_2024_01/274351122"/>
    <hyperlink ref="F172" r:id="rId13" display="https://podminky.urs.cz/item/CS_URS_2024_01/274361821"/>
    <hyperlink ref="F177" r:id="rId14" display="https://podminky.urs.cz/item/CS_URS_2024_01/311101212"/>
    <hyperlink ref="F184" r:id="rId15" display="https://podminky.urs.cz/item/CS_URS_2024_01/311235151"/>
    <hyperlink ref="F193" r:id="rId16" display="https://podminky.urs.cz/item/CS_URS_2024_01/311235211"/>
    <hyperlink ref="F205" r:id="rId17" display="https://podminky.urs.cz/item/CS_URS_2024_01/311238937"/>
    <hyperlink ref="F209" r:id="rId18" display="https://podminky.urs.cz/item/CS_URS_2024_01/311238941"/>
    <hyperlink ref="F213" r:id="rId19" display="https://podminky.urs.cz/item/CS_URS_2024_01/317168012"/>
    <hyperlink ref="F216" r:id="rId20" display="https://podminky.urs.cz/item/CS_URS_2024_01/317168022"/>
    <hyperlink ref="F219" r:id="rId21" display="https://podminky.urs.cz/item/CS_URS_2024_01/317168027"/>
    <hyperlink ref="F222" r:id="rId22" display="https://podminky.urs.cz/item/CS_URS_2024_01/317168051"/>
    <hyperlink ref="F225" r:id="rId23" display="https://podminky.urs.cz/item/CS_URS_2024_01/317168053"/>
    <hyperlink ref="F229" r:id="rId24" display="https://podminky.urs.cz/item/CS_URS_2024_01/317168055"/>
    <hyperlink ref="F233" r:id="rId25" display="https://podminky.urs.cz/item/CS_URS_2024_01/317168057"/>
    <hyperlink ref="F236" r:id="rId26" display="https://podminky.urs.cz/item/CS_URS_2024_01/317168351"/>
    <hyperlink ref="F240" r:id="rId27" display="https://podminky.urs.cz/item/CS_URS_2024_01/317168355"/>
    <hyperlink ref="F244" r:id="rId28" display="https://podminky.urs.cz/item/CS_URS_2024_01/317168356"/>
    <hyperlink ref="F247" r:id="rId29" display="https://podminky.urs.cz/item/CS_URS_2024_01/317998111"/>
    <hyperlink ref="F251" r:id="rId30" display="https://podminky.urs.cz/item/CS_URS_2024_01/317998112"/>
    <hyperlink ref="F255" r:id="rId31" display="https://podminky.urs.cz/item/CS_URS_2024_01/342244201"/>
    <hyperlink ref="F261" r:id="rId32" display="https://podminky.urs.cz/item/CS_URS_2024_01/342244221"/>
    <hyperlink ref="F270" r:id="rId33" display="https://podminky.urs.cz/item/CS_URS_2024_01/342291111"/>
    <hyperlink ref="F274" r:id="rId34" display="https://podminky.urs.cz/item/CS_URS_2024_01/342291112"/>
    <hyperlink ref="F278" r:id="rId35" display="https://podminky.urs.cz/item/CS_URS_2024_01/342291121"/>
    <hyperlink ref="F283" r:id="rId36" display="https://podminky.urs.cz/item/CS_URS_2024_01/411121121"/>
    <hyperlink ref="F288" r:id="rId37" display="https://podminky.urs.cz/item/CS_URS_2024_01/411121127"/>
    <hyperlink ref="F294" r:id="rId38" display="https://podminky.urs.cz/item/CS_URS_2024_01/417238242"/>
    <hyperlink ref="F300" r:id="rId39" display="https://podminky.urs.cz/item/CS_URS_2024_01/417238243"/>
    <hyperlink ref="F306" r:id="rId40" display="https://podminky.urs.cz/item/CS_URS_2024_01/417321414"/>
    <hyperlink ref="F312" r:id="rId41" display="https://podminky.urs.cz/item/CS_URS_2024_01/417351115"/>
    <hyperlink ref="F316" r:id="rId42" display="https://podminky.urs.cz/item/CS_URS_2024_01/417351116"/>
    <hyperlink ref="F319" r:id="rId43" display="https://podminky.urs.cz/item/CS_URS_2024_01/417361821"/>
    <hyperlink ref="F324" r:id="rId44" display="https://podminky.urs.cz/item/CS_URS_2024_01/611142001"/>
    <hyperlink ref="F327" r:id="rId45" display="https://podminky.urs.cz/item/CS_URS_2024_01/611321131"/>
    <hyperlink ref="F330" r:id="rId46" display="https://podminky.urs.cz/item/CS_URS_2024_01/612311121"/>
    <hyperlink ref="F343" r:id="rId47" display="https://podminky.urs.cz/item/CS_URS_2024_01/612311141"/>
    <hyperlink ref="F381" r:id="rId48" display="https://podminky.urs.cz/item/CS_URS_2024_01/622211031"/>
    <hyperlink ref="F396" r:id="rId49" display="https://podminky.urs.cz/item/CS_URS_2024_01/622221131"/>
    <hyperlink ref="F405" r:id="rId50" display="https://podminky.urs.cz/item/CS_URS_2024_01/622251101"/>
    <hyperlink ref="F408" r:id="rId51" display="https://podminky.urs.cz/item/CS_URS_2024_01/622251105"/>
    <hyperlink ref="F411" r:id="rId52" display="https://podminky.urs.cz/item/CS_URS_2024_01/622252001"/>
    <hyperlink ref="F423" r:id="rId53" display="https://podminky.urs.cz/item/CS_URS_2024_01/622252002"/>
    <hyperlink ref="F438" r:id="rId54" display="https://podminky.urs.cz/item/CS_URS_2024_01/622252002"/>
    <hyperlink ref="F452" r:id="rId55" display="https://podminky.urs.cz/item/CS_URS_2024_01/622511102"/>
    <hyperlink ref="F456" r:id="rId56" display="https://podminky.urs.cz/item/CS_URS_2024_01/622521002"/>
    <hyperlink ref="F471" r:id="rId57" display="https://podminky.urs.cz/item/CS_URS_2024_01/629991011"/>
    <hyperlink ref="F476" r:id="rId58" display="https://podminky.urs.cz/item/CS_URS_2024_01/631311116"/>
    <hyperlink ref="F482" r:id="rId59" display="https://podminky.urs.cz/item/CS_URS_2024_01/631311135"/>
    <hyperlink ref="F486" r:id="rId60" display="https://podminky.urs.cz/item/CS_URS_2024_01/631319171"/>
    <hyperlink ref="F490" r:id="rId61" display="https://podminky.urs.cz/item/CS_URS_2024_01/631319185"/>
    <hyperlink ref="F493" r:id="rId62" display="https://podminky.urs.cz/item/CS_URS_2024_01/631362021"/>
    <hyperlink ref="F499" r:id="rId63" display="https://podminky.urs.cz/item/CS_URS_2024_01/632451022"/>
    <hyperlink ref="F504" r:id="rId64" display="https://podminky.urs.cz/item/CS_URS_2024_01/941211111"/>
    <hyperlink ref="F511" r:id="rId65" display="https://podminky.urs.cz/item/CS_URS_2024_01/941211211"/>
    <hyperlink ref="F515" r:id="rId66" display="https://podminky.urs.cz/item/CS_URS_2024_01/941211811"/>
    <hyperlink ref="F518" r:id="rId67" display="https://podminky.urs.cz/item/CS_URS_2024_01/944611111"/>
    <hyperlink ref="F521" r:id="rId68" display="https://podminky.urs.cz/item/CS_URS_2024_01/944611211"/>
    <hyperlink ref="F525" r:id="rId69" display="https://podminky.urs.cz/item/CS_URS_2024_01/944611811"/>
    <hyperlink ref="F528" r:id="rId70" display="https://podminky.urs.cz/item/CS_URS_2024_01/949101111"/>
    <hyperlink ref="F531" r:id="rId71" display="https://podminky.urs.cz/item/CS_URS_2024_01/952901111"/>
    <hyperlink ref="F534" r:id="rId72" display="https://podminky.urs.cz/item/CS_URS_2024_01/968082016"/>
    <hyperlink ref="F538" r:id="rId73" display="https://podminky.urs.cz/item/CS_URS_2024_01/977211111"/>
    <hyperlink ref="F543" r:id="rId74" display="https://podminky.urs.cz/item/CS_URS_2024_01/998011001"/>
    <hyperlink ref="F548" r:id="rId75" display="https://podminky.urs.cz/item/CS_URS_2024_01/711111001"/>
    <hyperlink ref="F557" r:id="rId76" display="https://podminky.urs.cz/item/CS_URS_2024_01/711141559"/>
    <hyperlink ref="F566" r:id="rId77" display="https://podminky.urs.cz/item/CS_URS_2024_01/998711201"/>
    <hyperlink ref="F570" r:id="rId78" display="https://podminky.urs.cz/item/CS_URS_2024_01/712311101"/>
    <hyperlink ref="F581" r:id="rId79" display="https://podminky.urs.cz/item/CS_URS_2024_01/712331101"/>
    <hyperlink ref="F590" r:id="rId80" display="https://podminky.urs.cz/item/CS_URS_2024_01/712331111"/>
    <hyperlink ref="F601" r:id="rId81" display="https://podminky.urs.cz/item/CS_URS_2024_01/712341559"/>
    <hyperlink ref="F627" r:id="rId82" display="https://podminky.urs.cz/item/CS_URS_2024_01/712341715"/>
    <hyperlink ref="F632" r:id="rId83" display="https://podminky.urs.cz/item/CS_URS_2024_01/712363115"/>
    <hyperlink ref="F637" r:id="rId84" display="https://podminky.urs.cz/item/CS_URS_2024_01/712771203"/>
    <hyperlink ref="F646" r:id="rId85" display="https://podminky.urs.cz/item/CS_URS_2024_01/998712201"/>
    <hyperlink ref="F650" r:id="rId86" display="https://podminky.urs.cz/item/CS_URS_2024_01/713111111"/>
    <hyperlink ref="F667" r:id="rId87" display="https://podminky.urs.cz/item/CS_URS_2024_01/713121111"/>
    <hyperlink ref="F676" r:id="rId88" display="https://podminky.urs.cz/item/CS_URS_2024_01/713131141"/>
    <hyperlink ref="F683" r:id="rId89" display="https://podminky.urs.cz/item/CS_URS_2024_01/713131141"/>
    <hyperlink ref="F709" r:id="rId90" display="https://podminky.urs.cz/item/CS_URS_2024_01/713131145"/>
    <hyperlink ref="F716" r:id="rId91" display="https://podminky.urs.cz/item/CS_URS_2024_01/713191132"/>
    <hyperlink ref="F725" r:id="rId92" display="https://podminky.urs.cz/item/CS_URS_2024_01/998713201"/>
    <hyperlink ref="F729" r:id="rId93" display="https://podminky.urs.cz/item/CS_URS_2024_01/764201167"/>
    <hyperlink ref="F734" r:id="rId94" display="https://podminky.urs.cz/item/CS_URS_2024_01/764244311"/>
    <hyperlink ref="F740" r:id="rId95" display="https://podminky.urs.cz/item/CS_URS_2024_01/764246344"/>
    <hyperlink ref="F744" r:id="rId96" display="https://podminky.urs.cz/item/CS_URS_2024_01/764548424"/>
    <hyperlink ref="F750" r:id="rId97" display="https://podminky.urs.cz/item/CS_URS_2024_01/998764201"/>
    <hyperlink ref="F754" r:id="rId98" display="https://podminky.urs.cz/item/CS_URS_2024_01/766622131"/>
    <hyperlink ref="F758" r:id="rId99" display="https://podminky.urs.cz/item/CS_URS_2024_01/766622132"/>
    <hyperlink ref="F778" r:id="rId100" display="https://podminky.urs.cz/item/CS_URS_2024_01/766660171"/>
    <hyperlink ref="F785" r:id="rId101" display="https://podminky.urs.cz/item/CS_URS_2024_01/766660172"/>
    <hyperlink ref="F792" r:id="rId102" display="https://podminky.urs.cz/item/CS_URS_2024_01/766660411"/>
    <hyperlink ref="F798" r:id="rId103" display="https://podminky.urs.cz/item/CS_URS_2024_01/766660728"/>
    <hyperlink ref="F803" r:id="rId104" display="https://podminky.urs.cz/item/CS_URS_2024_01/766660729"/>
    <hyperlink ref="F808" r:id="rId105" display="https://podminky.urs.cz/item/CS_URS_2024_01/766682111"/>
    <hyperlink ref="F813" r:id="rId106" display="https://podminky.urs.cz/item/CS_URS_2024_01/766694116"/>
    <hyperlink ref="F824" r:id="rId107" display="https://podminky.urs.cz/item/CS_URS_2024_01/998766201"/>
    <hyperlink ref="F830" r:id="rId108" display="https://podminky.urs.cz/item/CS_URS_2024_01/771111011"/>
    <hyperlink ref="F834" r:id="rId109" display="https://podminky.urs.cz/item/CS_URS_2024_01/771121011"/>
    <hyperlink ref="F837" r:id="rId110" display="https://podminky.urs.cz/item/CS_URS_2024_01/771474113"/>
    <hyperlink ref="F863" r:id="rId111" display="https://podminky.urs.cz/item/CS_URS_2024_01/771574419"/>
    <hyperlink ref="F870" r:id="rId112" display="https://podminky.urs.cz/item/CS_URS_2024_01/771577211"/>
    <hyperlink ref="F874" r:id="rId113" display="https://podminky.urs.cz/item/CS_URS_2024_01/998771201"/>
    <hyperlink ref="F878" r:id="rId114" display="https://podminky.urs.cz/item/CS_URS_2024_01/776111311"/>
    <hyperlink ref="F881" r:id="rId115" display="https://podminky.urs.cz/item/CS_URS_2024_01/776121112"/>
    <hyperlink ref="F884" r:id="rId116" display="https://podminky.urs.cz/item/CS_URS_2024_01/776141112"/>
    <hyperlink ref="F887" r:id="rId117" display="https://podminky.urs.cz/item/CS_URS_2024_01/776231111"/>
    <hyperlink ref="F893" r:id="rId118" display="https://podminky.urs.cz/item/CS_URS_2024_01/776411111"/>
    <hyperlink ref="F904" r:id="rId119" display="https://podminky.urs.cz/item/CS_URS_2024_01/998776201"/>
    <hyperlink ref="F908" r:id="rId120" display="https://podminky.urs.cz/item/CS_URS_2024_01/781111011"/>
    <hyperlink ref="F911" r:id="rId121" display="https://podminky.urs.cz/item/CS_URS_2024_01/781121011"/>
    <hyperlink ref="F914" r:id="rId122" display="https://podminky.urs.cz/item/CS_URS_2024_01/781474115"/>
    <hyperlink ref="F930" r:id="rId123" display="https://podminky.urs.cz/item/CS_URS_2023_02/781477111"/>
    <hyperlink ref="F933" r:id="rId124" display="https://podminky.urs.cz/item/CS_URS_2024_01/781492251"/>
    <hyperlink ref="F944" r:id="rId125" display="https://podminky.urs.cz/item/CS_URS_2024_01/998781201"/>
    <hyperlink ref="F948" r:id="rId126" display="https://podminky.urs.cz/item/CS_URS_2024_01/784181101"/>
    <hyperlink ref="F964" r:id="rId127" display="https://podminky.urs.cz/item/CS_URS_2024_01/784221101"/>
    <hyperlink ref="F968" r:id="rId128" display="https://podminky.urs.cz/item/CS_URS_2024_01/78662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ROUND((SUM(BE93:BE334)),  2)</f>
        <v>0</v>
      </c>
      <c r="G33" s="40"/>
      <c r="H33" s="40"/>
      <c r="I33" s="150">
        <v>0.20999999999999999</v>
      </c>
      <c r="J33" s="149">
        <f>ROUND(((SUM(BE93:BE334))*I33),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ROUND((SUM(BF93:BF334)),  2)</f>
        <v>0</v>
      </c>
      <c r="G34" s="40"/>
      <c r="H34" s="40"/>
      <c r="I34" s="150">
        <v>0.14999999999999999</v>
      </c>
      <c r="J34" s="149">
        <f>ROUND(((SUM(BF93:BF334))*I34),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ROUND((SUM(BG93:BG334)),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ROUND((SUM(BH93:BH334)),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ROUND((SUM(BI93:BI334)),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175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177</v>
      </c>
      <c r="E62" s="176"/>
      <c r="F62" s="176"/>
      <c r="G62" s="176"/>
      <c r="H62" s="176"/>
      <c r="I62" s="176"/>
      <c r="J62" s="177">
        <f>J132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180</v>
      </c>
      <c r="E63" s="176"/>
      <c r="F63" s="176"/>
      <c r="G63" s="176"/>
      <c r="H63" s="176"/>
      <c r="I63" s="176"/>
      <c r="J63" s="177">
        <f>J141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181</v>
      </c>
      <c r="E64" s="176"/>
      <c r="F64" s="176"/>
      <c r="G64" s="176"/>
      <c r="H64" s="176"/>
      <c r="I64" s="176"/>
      <c r="J64" s="177">
        <f>J149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1410</v>
      </c>
      <c r="E65" s="176"/>
      <c r="F65" s="176"/>
      <c r="G65" s="176"/>
      <c r="H65" s="176"/>
      <c r="I65" s="176"/>
      <c r="J65" s="177">
        <f>J159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182</v>
      </c>
      <c r="E66" s="176"/>
      <c r="F66" s="176"/>
      <c r="G66" s="176"/>
      <c r="H66" s="176"/>
      <c r="I66" s="176"/>
      <c r="J66" s="177">
        <f>J173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183</v>
      </c>
      <c r="E67" s="170"/>
      <c r="F67" s="170"/>
      <c r="G67" s="170"/>
      <c r="H67" s="170"/>
      <c r="I67" s="170"/>
      <c r="J67" s="171">
        <f>J177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1411</v>
      </c>
      <c r="E68" s="176"/>
      <c r="F68" s="176"/>
      <c r="G68" s="176"/>
      <c r="H68" s="176"/>
      <c r="I68" s="176"/>
      <c r="J68" s="177">
        <f>J178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1412</v>
      </c>
      <c r="E69" s="176"/>
      <c r="F69" s="176"/>
      <c r="G69" s="176"/>
      <c r="H69" s="176"/>
      <c r="I69" s="176"/>
      <c r="J69" s="177">
        <f>J221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1413</v>
      </c>
      <c r="E70" s="176"/>
      <c r="F70" s="176"/>
      <c r="G70" s="176"/>
      <c r="H70" s="176"/>
      <c r="I70" s="176"/>
      <c r="J70" s="177">
        <f>J270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1414</v>
      </c>
      <c r="E71" s="176"/>
      <c r="F71" s="176"/>
      <c r="G71" s="176"/>
      <c r="H71" s="176"/>
      <c r="I71" s="176"/>
      <c r="J71" s="177">
        <f>J316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1415</v>
      </c>
      <c r="E72" s="176"/>
      <c r="F72" s="176"/>
      <c r="G72" s="176"/>
      <c r="H72" s="176"/>
      <c r="I72" s="176"/>
      <c r="J72" s="177">
        <f>J323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7"/>
      <c r="C73" s="168"/>
      <c r="D73" s="169" t="s">
        <v>1416</v>
      </c>
      <c r="E73" s="170"/>
      <c r="F73" s="170"/>
      <c r="G73" s="170"/>
      <c r="H73" s="170"/>
      <c r="I73" s="170"/>
      <c r="J73" s="171">
        <f>J330</f>
        <v>0</v>
      </c>
      <c r="K73" s="168"/>
      <c r="L73" s="17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115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Zázemí pro dětskou skupinu - Kynšperk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105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20 - ZTI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Kynšperk nad Ohří</v>
      </c>
      <c r="G87" s="42"/>
      <c r="H87" s="42"/>
      <c r="I87" s="34" t="s">
        <v>23</v>
      </c>
      <c r="J87" s="74" t="str">
        <f>IF(J12="","",J12)</f>
        <v>28. 1. 2024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Měst Kynšperk nad Ohří</v>
      </c>
      <c r="G89" s="42"/>
      <c r="H89" s="42"/>
      <c r="I89" s="34" t="s">
        <v>31</v>
      </c>
      <c r="J89" s="38" t="str">
        <f>E21</f>
        <v>Nováček Jiří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Milan Hájek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116</v>
      </c>
      <c r="D92" s="182" t="s">
        <v>57</v>
      </c>
      <c r="E92" s="182" t="s">
        <v>53</v>
      </c>
      <c r="F92" s="182" t="s">
        <v>54</v>
      </c>
      <c r="G92" s="182" t="s">
        <v>117</v>
      </c>
      <c r="H92" s="182" t="s">
        <v>118</v>
      </c>
      <c r="I92" s="182" t="s">
        <v>119</v>
      </c>
      <c r="J92" s="182" t="s">
        <v>109</v>
      </c>
      <c r="K92" s="183" t="s">
        <v>120</v>
      </c>
      <c r="L92" s="184"/>
      <c r="M92" s="94" t="s">
        <v>19</v>
      </c>
      <c r="N92" s="95" t="s">
        <v>42</v>
      </c>
      <c r="O92" s="95" t="s">
        <v>121</v>
      </c>
      <c r="P92" s="95" t="s">
        <v>122</v>
      </c>
      <c r="Q92" s="95" t="s">
        <v>123</v>
      </c>
      <c r="R92" s="95" t="s">
        <v>124</v>
      </c>
      <c r="S92" s="95" t="s">
        <v>125</v>
      </c>
      <c r="T92" s="96" t="s">
        <v>126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127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P94+P177+P330</f>
        <v>0</v>
      </c>
      <c r="Q93" s="98"/>
      <c r="R93" s="187">
        <f>R94+R177+R330</f>
        <v>28.619251321499998</v>
      </c>
      <c r="S93" s="98"/>
      <c r="T93" s="188">
        <f>T94+T177+T330</f>
        <v>0.97000000000000008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110</v>
      </c>
      <c r="BK93" s="189">
        <f>BK94+BK177+BK330</f>
        <v>0</v>
      </c>
    </row>
    <row r="94" s="12" customFormat="1" ht="25.92" customHeight="1">
      <c r="A94" s="12"/>
      <c r="B94" s="190"/>
      <c r="C94" s="191"/>
      <c r="D94" s="192" t="s">
        <v>71</v>
      </c>
      <c r="E94" s="193" t="s">
        <v>194</v>
      </c>
      <c r="F94" s="193" t="s">
        <v>195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P95+P132+P141+P149+P159+P173</f>
        <v>0</v>
      </c>
      <c r="Q94" s="198"/>
      <c r="R94" s="199">
        <f>R95+R132+R141+R149+R159+R173</f>
        <v>27.957729995899999</v>
      </c>
      <c r="S94" s="198"/>
      <c r="T94" s="200">
        <f>T95+T132+T141+T149+T159+T173</f>
        <v>0.97000000000000008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80</v>
      </c>
      <c r="AT94" s="202" t="s">
        <v>71</v>
      </c>
      <c r="AU94" s="202" t="s">
        <v>72</v>
      </c>
      <c r="AY94" s="201" t="s">
        <v>130</v>
      </c>
      <c r="BK94" s="203">
        <f>BK95+BK132+BK141+BK149+BK159+BK173</f>
        <v>0</v>
      </c>
    </row>
    <row r="95" s="12" customFormat="1" ht="22.8" customHeight="1">
      <c r="A95" s="12"/>
      <c r="B95" s="190"/>
      <c r="C95" s="191"/>
      <c r="D95" s="192" t="s">
        <v>71</v>
      </c>
      <c r="E95" s="204" t="s">
        <v>80</v>
      </c>
      <c r="F95" s="204" t="s">
        <v>196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SUM(P96:P131)</f>
        <v>0</v>
      </c>
      <c r="Q95" s="198"/>
      <c r="R95" s="199">
        <f>SUM(R96:R131)</f>
        <v>26.449999999999999</v>
      </c>
      <c r="S95" s="198"/>
      <c r="T95" s="200">
        <f>SUM(T96:T131)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80</v>
      </c>
      <c r="AY95" s="201" t="s">
        <v>130</v>
      </c>
      <c r="BK95" s="203">
        <f>SUM(BK96:BK131)</f>
        <v>0</v>
      </c>
    </row>
    <row r="96" s="2" customFormat="1" ht="21.75" customHeight="1">
      <c r="A96" s="40"/>
      <c r="B96" s="41"/>
      <c r="C96" s="206" t="s">
        <v>80</v>
      </c>
      <c r="D96" s="206" t="s">
        <v>133</v>
      </c>
      <c r="E96" s="207" t="s">
        <v>1417</v>
      </c>
      <c r="F96" s="208" t="s">
        <v>1418</v>
      </c>
      <c r="G96" s="209" t="s">
        <v>207</v>
      </c>
      <c r="H96" s="210">
        <v>9.5999999999999996</v>
      </c>
      <c r="I96" s="211"/>
      <c r="J96" s="212">
        <f>ROUND(I96*H96,2)</f>
        <v>0</v>
      </c>
      <c r="K96" s="208" t="s">
        <v>137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157</v>
      </c>
      <c r="AT96" s="217" t="s">
        <v>133</v>
      </c>
      <c r="AU96" s="217" t="s">
        <v>82</v>
      </c>
      <c r="AY96" s="19" t="s">
        <v>130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157</v>
      </c>
      <c r="BM96" s="217" t="s">
        <v>1419</v>
      </c>
    </row>
    <row r="97" s="2" customFormat="1">
      <c r="A97" s="40"/>
      <c r="B97" s="41"/>
      <c r="C97" s="42"/>
      <c r="D97" s="219" t="s">
        <v>140</v>
      </c>
      <c r="E97" s="42"/>
      <c r="F97" s="220" t="s">
        <v>1420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140</v>
      </c>
      <c r="AU97" s="19" t="s">
        <v>82</v>
      </c>
    </row>
    <row r="98" s="2" customFormat="1">
      <c r="A98" s="40"/>
      <c r="B98" s="41"/>
      <c r="C98" s="42"/>
      <c r="D98" s="224" t="s">
        <v>141</v>
      </c>
      <c r="E98" s="42"/>
      <c r="F98" s="225" t="s">
        <v>1421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141</v>
      </c>
      <c r="AU98" s="19" t="s">
        <v>82</v>
      </c>
    </row>
    <row r="99" s="13" customFormat="1">
      <c r="A99" s="13"/>
      <c r="B99" s="226"/>
      <c r="C99" s="227"/>
      <c r="D99" s="219" t="s">
        <v>147</v>
      </c>
      <c r="E99" s="228" t="s">
        <v>19</v>
      </c>
      <c r="F99" s="229" t="s">
        <v>1422</v>
      </c>
      <c r="G99" s="227"/>
      <c r="H99" s="230">
        <v>9.5999999999999996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147</v>
      </c>
      <c r="AU99" s="236" t="s">
        <v>82</v>
      </c>
      <c r="AV99" s="13" t="s">
        <v>82</v>
      </c>
      <c r="AW99" s="13" t="s">
        <v>33</v>
      </c>
      <c r="AX99" s="13" t="s">
        <v>80</v>
      </c>
      <c r="AY99" s="236" t="s">
        <v>130</v>
      </c>
    </row>
    <row r="100" s="2" customFormat="1" ht="16.5" customHeight="1">
      <c r="A100" s="40"/>
      <c r="B100" s="41"/>
      <c r="C100" s="206" t="s">
        <v>82</v>
      </c>
      <c r="D100" s="206" t="s">
        <v>133</v>
      </c>
      <c r="E100" s="207" t="s">
        <v>1423</v>
      </c>
      <c r="F100" s="208" t="s">
        <v>1424</v>
      </c>
      <c r="G100" s="209" t="s">
        <v>207</v>
      </c>
      <c r="H100" s="210">
        <v>5.625</v>
      </c>
      <c r="I100" s="211"/>
      <c r="J100" s="212">
        <f>ROUND(I100*H100,2)</f>
        <v>0</v>
      </c>
      <c r="K100" s="208" t="s">
        <v>137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157</v>
      </c>
      <c r="AT100" s="217" t="s">
        <v>133</v>
      </c>
      <c r="AU100" s="217" t="s">
        <v>82</v>
      </c>
      <c r="AY100" s="19" t="s">
        <v>130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157</v>
      </c>
      <c r="BM100" s="217" t="s">
        <v>1425</v>
      </c>
    </row>
    <row r="101" s="2" customFormat="1">
      <c r="A101" s="40"/>
      <c r="B101" s="41"/>
      <c r="C101" s="42"/>
      <c r="D101" s="219" t="s">
        <v>140</v>
      </c>
      <c r="E101" s="42"/>
      <c r="F101" s="220" t="s">
        <v>1426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82</v>
      </c>
    </row>
    <row r="102" s="2" customFormat="1">
      <c r="A102" s="40"/>
      <c r="B102" s="41"/>
      <c r="C102" s="42"/>
      <c r="D102" s="224" t="s">
        <v>141</v>
      </c>
      <c r="E102" s="42"/>
      <c r="F102" s="225" t="s">
        <v>1427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141</v>
      </c>
      <c r="AU102" s="19" t="s">
        <v>82</v>
      </c>
    </row>
    <row r="103" s="13" customFormat="1">
      <c r="A103" s="13"/>
      <c r="B103" s="226"/>
      <c r="C103" s="227"/>
      <c r="D103" s="219" t="s">
        <v>147</v>
      </c>
      <c r="E103" s="228" t="s">
        <v>19</v>
      </c>
      <c r="F103" s="229" t="s">
        <v>1428</v>
      </c>
      <c r="G103" s="227"/>
      <c r="H103" s="230">
        <v>5.625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147</v>
      </c>
      <c r="AU103" s="236" t="s">
        <v>82</v>
      </c>
      <c r="AV103" s="13" t="s">
        <v>82</v>
      </c>
      <c r="AW103" s="13" t="s">
        <v>33</v>
      </c>
      <c r="AX103" s="13" t="s">
        <v>80</v>
      </c>
      <c r="AY103" s="236" t="s">
        <v>130</v>
      </c>
    </row>
    <row r="104" s="2" customFormat="1" ht="21.75" customHeight="1">
      <c r="A104" s="40"/>
      <c r="B104" s="41"/>
      <c r="C104" s="206" t="s">
        <v>151</v>
      </c>
      <c r="D104" s="206" t="s">
        <v>133</v>
      </c>
      <c r="E104" s="207" t="s">
        <v>221</v>
      </c>
      <c r="F104" s="208" t="s">
        <v>222</v>
      </c>
      <c r="G104" s="209" t="s">
        <v>207</v>
      </c>
      <c r="H104" s="210">
        <v>15.225</v>
      </c>
      <c r="I104" s="211"/>
      <c r="J104" s="212">
        <f>ROUND(I104*H104,2)</f>
        <v>0</v>
      </c>
      <c r="K104" s="208" t="s">
        <v>137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157</v>
      </c>
      <c r="AT104" s="217" t="s">
        <v>133</v>
      </c>
      <c r="AU104" s="217" t="s">
        <v>82</v>
      </c>
      <c r="AY104" s="19" t="s">
        <v>130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157</v>
      </c>
      <c r="BM104" s="217" t="s">
        <v>1429</v>
      </c>
    </row>
    <row r="105" s="2" customFormat="1">
      <c r="A105" s="40"/>
      <c r="B105" s="41"/>
      <c r="C105" s="42"/>
      <c r="D105" s="219" t="s">
        <v>140</v>
      </c>
      <c r="E105" s="42"/>
      <c r="F105" s="220" t="s">
        <v>224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140</v>
      </c>
      <c r="AU105" s="19" t="s">
        <v>82</v>
      </c>
    </row>
    <row r="106" s="2" customFormat="1">
      <c r="A106" s="40"/>
      <c r="B106" s="41"/>
      <c r="C106" s="42"/>
      <c r="D106" s="224" t="s">
        <v>141</v>
      </c>
      <c r="E106" s="42"/>
      <c r="F106" s="225" t="s">
        <v>225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141</v>
      </c>
      <c r="AU106" s="19" t="s">
        <v>82</v>
      </c>
    </row>
    <row r="107" s="13" customFormat="1">
      <c r="A107" s="13"/>
      <c r="B107" s="226"/>
      <c r="C107" s="227"/>
      <c r="D107" s="219" t="s">
        <v>147</v>
      </c>
      <c r="E107" s="228" t="s">
        <v>19</v>
      </c>
      <c r="F107" s="229" t="s">
        <v>1430</v>
      </c>
      <c r="G107" s="227"/>
      <c r="H107" s="230">
        <v>15.225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147</v>
      </c>
      <c r="AU107" s="236" t="s">
        <v>82</v>
      </c>
      <c r="AV107" s="13" t="s">
        <v>82</v>
      </c>
      <c r="AW107" s="13" t="s">
        <v>33</v>
      </c>
      <c r="AX107" s="13" t="s">
        <v>80</v>
      </c>
      <c r="AY107" s="236" t="s">
        <v>130</v>
      </c>
    </row>
    <row r="108" s="2" customFormat="1" ht="16.5" customHeight="1">
      <c r="A108" s="40"/>
      <c r="B108" s="41"/>
      <c r="C108" s="206" t="s">
        <v>157</v>
      </c>
      <c r="D108" s="206" t="s">
        <v>133</v>
      </c>
      <c r="E108" s="207" t="s">
        <v>227</v>
      </c>
      <c r="F108" s="208" t="s">
        <v>228</v>
      </c>
      <c r="G108" s="209" t="s">
        <v>229</v>
      </c>
      <c r="H108" s="210">
        <v>30.449999999999999</v>
      </c>
      <c r="I108" s="211"/>
      <c r="J108" s="212">
        <f>ROUND(I108*H108,2)</f>
        <v>0</v>
      </c>
      <c r="K108" s="208" t="s">
        <v>137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157</v>
      </c>
      <c r="AT108" s="217" t="s">
        <v>133</v>
      </c>
      <c r="AU108" s="217" t="s">
        <v>82</v>
      </c>
      <c r="AY108" s="19" t="s">
        <v>130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157</v>
      </c>
      <c r="BM108" s="217" t="s">
        <v>1431</v>
      </c>
    </row>
    <row r="109" s="2" customFormat="1">
      <c r="A109" s="40"/>
      <c r="B109" s="41"/>
      <c r="C109" s="42"/>
      <c r="D109" s="219" t="s">
        <v>140</v>
      </c>
      <c r="E109" s="42"/>
      <c r="F109" s="220" t="s">
        <v>231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140</v>
      </c>
      <c r="AU109" s="19" t="s">
        <v>82</v>
      </c>
    </row>
    <row r="110" s="2" customFormat="1">
      <c r="A110" s="40"/>
      <c r="B110" s="41"/>
      <c r="C110" s="42"/>
      <c r="D110" s="224" t="s">
        <v>141</v>
      </c>
      <c r="E110" s="42"/>
      <c r="F110" s="225" t="s">
        <v>232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141</v>
      </c>
      <c r="AU110" s="19" t="s">
        <v>82</v>
      </c>
    </row>
    <row r="111" s="13" customFormat="1">
      <c r="A111" s="13"/>
      <c r="B111" s="226"/>
      <c r="C111" s="227"/>
      <c r="D111" s="219" t="s">
        <v>147</v>
      </c>
      <c r="E111" s="228" t="s">
        <v>19</v>
      </c>
      <c r="F111" s="229" t="s">
        <v>1432</v>
      </c>
      <c r="G111" s="227"/>
      <c r="H111" s="230">
        <v>30.449999999999999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147</v>
      </c>
      <c r="AU111" s="236" t="s">
        <v>82</v>
      </c>
      <c r="AV111" s="13" t="s">
        <v>82</v>
      </c>
      <c r="AW111" s="13" t="s">
        <v>33</v>
      </c>
      <c r="AX111" s="13" t="s">
        <v>80</v>
      </c>
      <c r="AY111" s="236" t="s">
        <v>130</v>
      </c>
    </row>
    <row r="112" s="2" customFormat="1" ht="16.5" customHeight="1">
      <c r="A112" s="40"/>
      <c r="B112" s="41"/>
      <c r="C112" s="206" t="s">
        <v>129</v>
      </c>
      <c r="D112" s="206" t="s">
        <v>133</v>
      </c>
      <c r="E112" s="207" t="s">
        <v>235</v>
      </c>
      <c r="F112" s="208" t="s">
        <v>236</v>
      </c>
      <c r="G112" s="209" t="s">
        <v>207</v>
      </c>
      <c r="H112" s="210">
        <v>15.225</v>
      </c>
      <c r="I112" s="211"/>
      <c r="J112" s="212">
        <f>ROUND(I112*H112,2)</f>
        <v>0</v>
      </c>
      <c r="K112" s="208" t="s">
        <v>137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157</v>
      </c>
      <c r="AT112" s="217" t="s">
        <v>133</v>
      </c>
      <c r="AU112" s="217" t="s">
        <v>82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157</v>
      </c>
      <c r="BM112" s="217" t="s">
        <v>1433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238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82</v>
      </c>
    </row>
    <row r="114" s="2" customFormat="1">
      <c r="A114" s="40"/>
      <c r="B114" s="41"/>
      <c r="C114" s="42"/>
      <c r="D114" s="224" t="s">
        <v>141</v>
      </c>
      <c r="E114" s="42"/>
      <c r="F114" s="225" t="s">
        <v>239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82</v>
      </c>
    </row>
    <row r="115" s="2" customFormat="1" ht="16.5" customHeight="1">
      <c r="A115" s="40"/>
      <c r="B115" s="41"/>
      <c r="C115" s="206" t="s">
        <v>234</v>
      </c>
      <c r="D115" s="206" t="s">
        <v>133</v>
      </c>
      <c r="E115" s="207" t="s">
        <v>1434</v>
      </c>
      <c r="F115" s="208" t="s">
        <v>1435</v>
      </c>
      <c r="G115" s="209" t="s">
        <v>207</v>
      </c>
      <c r="H115" s="210">
        <v>3.625</v>
      </c>
      <c r="I115" s="211"/>
      <c r="J115" s="212">
        <f>ROUND(I115*H115,2)</f>
        <v>0</v>
      </c>
      <c r="K115" s="208" t="s">
        <v>137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157</v>
      </c>
      <c r="AT115" s="217" t="s">
        <v>133</v>
      </c>
      <c r="AU115" s="217" t="s">
        <v>82</v>
      </c>
      <c r="AY115" s="19" t="s">
        <v>130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157</v>
      </c>
      <c r="BM115" s="217" t="s">
        <v>1436</v>
      </c>
    </row>
    <row r="116" s="2" customFormat="1">
      <c r="A116" s="40"/>
      <c r="B116" s="41"/>
      <c r="C116" s="42"/>
      <c r="D116" s="219" t="s">
        <v>140</v>
      </c>
      <c r="E116" s="42"/>
      <c r="F116" s="220" t="s">
        <v>1437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82</v>
      </c>
    </row>
    <row r="117" s="2" customFormat="1">
      <c r="A117" s="40"/>
      <c r="B117" s="41"/>
      <c r="C117" s="42"/>
      <c r="D117" s="224" t="s">
        <v>141</v>
      </c>
      <c r="E117" s="42"/>
      <c r="F117" s="225" t="s">
        <v>1438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141</v>
      </c>
      <c r="AU117" s="19" t="s">
        <v>82</v>
      </c>
    </row>
    <row r="118" s="13" customFormat="1">
      <c r="A118" s="13"/>
      <c r="B118" s="226"/>
      <c r="C118" s="227"/>
      <c r="D118" s="219" t="s">
        <v>147</v>
      </c>
      <c r="E118" s="228" t="s">
        <v>19</v>
      </c>
      <c r="F118" s="229" t="s">
        <v>1439</v>
      </c>
      <c r="G118" s="227"/>
      <c r="H118" s="230">
        <v>3.625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147</v>
      </c>
      <c r="AU118" s="236" t="s">
        <v>82</v>
      </c>
      <c r="AV118" s="13" t="s">
        <v>82</v>
      </c>
      <c r="AW118" s="13" t="s">
        <v>33</v>
      </c>
      <c r="AX118" s="13" t="s">
        <v>80</v>
      </c>
      <c r="AY118" s="236" t="s">
        <v>130</v>
      </c>
    </row>
    <row r="119" s="2" customFormat="1" ht="16.5" customHeight="1">
      <c r="A119" s="40"/>
      <c r="B119" s="41"/>
      <c r="C119" s="258" t="s">
        <v>240</v>
      </c>
      <c r="D119" s="258" t="s">
        <v>166</v>
      </c>
      <c r="E119" s="259" t="s">
        <v>1440</v>
      </c>
      <c r="F119" s="260" t="s">
        <v>1441</v>
      </c>
      <c r="G119" s="261" t="s">
        <v>229</v>
      </c>
      <c r="H119" s="262">
        <v>7.25</v>
      </c>
      <c r="I119" s="263"/>
      <c r="J119" s="264">
        <f>ROUND(I119*H119,2)</f>
        <v>0</v>
      </c>
      <c r="K119" s="260" t="s">
        <v>137</v>
      </c>
      <c r="L119" s="265"/>
      <c r="M119" s="266" t="s">
        <v>19</v>
      </c>
      <c r="N119" s="267" t="s">
        <v>43</v>
      </c>
      <c r="O119" s="86"/>
      <c r="P119" s="215">
        <f>O119*H119</f>
        <v>0</v>
      </c>
      <c r="Q119" s="215">
        <v>1</v>
      </c>
      <c r="R119" s="215">
        <f>Q119*H119</f>
        <v>7.25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249</v>
      </c>
      <c r="AT119" s="217" t="s">
        <v>166</v>
      </c>
      <c r="AU119" s="217" t="s">
        <v>82</v>
      </c>
      <c r="AY119" s="19" t="s">
        <v>130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157</v>
      </c>
      <c r="BM119" s="217" t="s">
        <v>1442</v>
      </c>
    </row>
    <row r="120" s="2" customFormat="1">
      <c r="A120" s="40"/>
      <c r="B120" s="41"/>
      <c r="C120" s="42"/>
      <c r="D120" s="219" t="s">
        <v>140</v>
      </c>
      <c r="E120" s="42"/>
      <c r="F120" s="220" t="s">
        <v>1441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82</v>
      </c>
    </row>
    <row r="121" s="13" customFormat="1">
      <c r="A121" s="13"/>
      <c r="B121" s="226"/>
      <c r="C121" s="227"/>
      <c r="D121" s="219" t="s">
        <v>147</v>
      </c>
      <c r="E121" s="228" t="s">
        <v>19</v>
      </c>
      <c r="F121" s="229" t="s">
        <v>1443</v>
      </c>
      <c r="G121" s="227"/>
      <c r="H121" s="230">
        <v>7.25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147</v>
      </c>
      <c r="AU121" s="236" t="s">
        <v>82</v>
      </c>
      <c r="AV121" s="13" t="s">
        <v>82</v>
      </c>
      <c r="AW121" s="13" t="s">
        <v>33</v>
      </c>
      <c r="AX121" s="13" t="s">
        <v>80</v>
      </c>
      <c r="AY121" s="236" t="s">
        <v>130</v>
      </c>
    </row>
    <row r="122" s="2" customFormat="1" ht="16.5" customHeight="1">
      <c r="A122" s="40"/>
      <c r="B122" s="41"/>
      <c r="C122" s="206" t="s">
        <v>249</v>
      </c>
      <c r="D122" s="206" t="s">
        <v>133</v>
      </c>
      <c r="E122" s="207" t="s">
        <v>1444</v>
      </c>
      <c r="F122" s="208" t="s">
        <v>1445</v>
      </c>
      <c r="G122" s="209" t="s">
        <v>207</v>
      </c>
      <c r="H122" s="210">
        <v>9.5999999999999996</v>
      </c>
      <c r="I122" s="211"/>
      <c r="J122" s="212">
        <f>ROUND(I122*H122,2)</f>
        <v>0</v>
      </c>
      <c r="K122" s="208" t="s">
        <v>137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157</v>
      </c>
      <c r="AT122" s="217" t="s">
        <v>133</v>
      </c>
      <c r="AU122" s="217" t="s">
        <v>82</v>
      </c>
      <c r="AY122" s="19" t="s">
        <v>130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157</v>
      </c>
      <c r="BM122" s="217" t="s">
        <v>1446</v>
      </c>
    </row>
    <row r="123" s="2" customFormat="1">
      <c r="A123" s="40"/>
      <c r="B123" s="41"/>
      <c r="C123" s="42"/>
      <c r="D123" s="219" t="s">
        <v>140</v>
      </c>
      <c r="E123" s="42"/>
      <c r="F123" s="220" t="s">
        <v>1447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82</v>
      </c>
    </row>
    <row r="124" s="2" customFormat="1">
      <c r="A124" s="40"/>
      <c r="B124" s="41"/>
      <c r="C124" s="42"/>
      <c r="D124" s="224" t="s">
        <v>141</v>
      </c>
      <c r="E124" s="42"/>
      <c r="F124" s="225" t="s">
        <v>1448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141</v>
      </c>
      <c r="AU124" s="19" t="s">
        <v>82</v>
      </c>
    </row>
    <row r="125" s="2" customFormat="1" ht="16.5" customHeight="1">
      <c r="A125" s="40"/>
      <c r="B125" s="41"/>
      <c r="C125" s="258" t="s">
        <v>260</v>
      </c>
      <c r="D125" s="258" t="s">
        <v>166</v>
      </c>
      <c r="E125" s="259" t="s">
        <v>1440</v>
      </c>
      <c r="F125" s="260" t="s">
        <v>1441</v>
      </c>
      <c r="G125" s="261" t="s">
        <v>229</v>
      </c>
      <c r="H125" s="262">
        <v>19.199999999999999</v>
      </c>
      <c r="I125" s="263"/>
      <c r="J125" s="264">
        <f>ROUND(I125*H125,2)</f>
        <v>0</v>
      </c>
      <c r="K125" s="260" t="s">
        <v>137</v>
      </c>
      <c r="L125" s="265"/>
      <c r="M125" s="266" t="s">
        <v>19</v>
      </c>
      <c r="N125" s="267" t="s">
        <v>43</v>
      </c>
      <c r="O125" s="86"/>
      <c r="P125" s="215">
        <f>O125*H125</f>
        <v>0</v>
      </c>
      <c r="Q125" s="215">
        <v>1</v>
      </c>
      <c r="R125" s="215">
        <f>Q125*H125</f>
        <v>19.199999999999999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249</v>
      </c>
      <c r="AT125" s="217" t="s">
        <v>166</v>
      </c>
      <c r="AU125" s="217" t="s">
        <v>82</v>
      </c>
      <c r="AY125" s="19" t="s">
        <v>130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157</v>
      </c>
      <c r="BM125" s="217" t="s">
        <v>1449</v>
      </c>
    </row>
    <row r="126" s="2" customFormat="1">
      <c r="A126" s="40"/>
      <c r="B126" s="41"/>
      <c r="C126" s="42"/>
      <c r="D126" s="219" t="s">
        <v>140</v>
      </c>
      <c r="E126" s="42"/>
      <c r="F126" s="220" t="s">
        <v>1441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140</v>
      </c>
      <c r="AU126" s="19" t="s">
        <v>82</v>
      </c>
    </row>
    <row r="127" s="13" customFormat="1">
      <c r="A127" s="13"/>
      <c r="B127" s="226"/>
      <c r="C127" s="227"/>
      <c r="D127" s="219" t="s">
        <v>147</v>
      </c>
      <c r="E127" s="228" t="s">
        <v>19</v>
      </c>
      <c r="F127" s="229" t="s">
        <v>1450</v>
      </c>
      <c r="G127" s="227"/>
      <c r="H127" s="230">
        <v>19.199999999999999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147</v>
      </c>
      <c r="AU127" s="236" t="s">
        <v>82</v>
      </c>
      <c r="AV127" s="13" t="s">
        <v>82</v>
      </c>
      <c r="AW127" s="13" t="s">
        <v>33</v>
      </c>
      <c r="AX127" s="13" t="s">
        <v>80</v>
      </c>
      <c r="AY127" s="236" t="s">
        <v>130</v>
      </c>
    </row>
    <row r="128" s="2" customFormat="1" ht="16.5" customHeight="1">
      <c r="A128" s="40"/>
      <c r="B128" s="41"/>
      <c r="C128" s="206" t="s">
        <v>83</v>
      </c>
      <c r="D128" s="206" t="s">
        <v>133</v>
      </c>
      <c r="E128" s="207" t="s">
        <v>241</v>
      </c>
      <c r="F128" s="208" t="s">
        <v>242</v>
      </c>
      <c r="G128" s="209" t="s">
        <v>199</v>
      </c>
      <c r="H128" s="210">
        <v>2.25</v>
      </c>
      <c r="I128" s="211"/>
      <c r="J128" s="212">
        <f>ROUND(I128*H128,2)</f>
        <v>0</v>
      </c>
      <c r="K128" s="208" t="s">
        <v>137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157</v>
      </c>
      <c r="AT128" s="217" t="s">
        <v>133</v>
      </c>
      <c r="AU128" s="217" t="s">
        <v>82</v>
      </c>
      <c r="AY128" s="19" t="s">
        <v>130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157</v>
      </c>
      <c r="BM128" s="217" t="s">
        <v>1451</v>
      </c>
    </row>
    <row r="129" s="2" customFormat="1">
      <c r="A129" s="40"/>
      <c r="B129" s="41"/>
      <c r="C129" s="42"/>
      <c r="D129" s="219" t="s">
        <v>140</v>
      </c>
      <c r="E129" s="42"/>
      <c r="F129" s="220" t="s">
        <v>244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140</v>
      </c>
      <c r="AU129" s="19" t="s">
        <v>82</v>
      </c>
    </row>
    <row r="130" s="2" customFormat="1">
      <c r="A130" s="40"/>
      <c r="B130" s="41"/>
      <c r="C130" s="42"/>
      <c r="D130" s="224" t="s">
        <v>141</v>
      </c>
      <c r="E130" s="42"/>
      <c r="F130" s="225" t="s">
        <v>245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141</v>
      </c>
      <c r="AU130" s="19" t="s">
        <v>82</v>
      </c>
    </row>
    <row r="131" s="13" customFormat="1">
      <c r="A131" s="13"/>
      <c r="B131" s="226"/>
      <c r="C131" s="227"/>
      <c r="D131" s="219" t="s">
        <v>147</v>
      </c>
      <c r="E131" s="228" t="s">
        <v>19</v>
      </c>
      <c r="F131" s="229" t="s">
        <v>1452</v>
      </c>
      <c r="G131" s="227"/>
      <c r="H131" s="230">
        <v>2.25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147</v>
      </c>
      <c r="AU131" s="236" t="s">
        <v>82</v>
      </c>
      <c r="AV131" s="13" t="s">
        <v>82</v>
      </c>
      <c r="AW131" s="13" t="s">
        <v>33</v>
      </c>
      <c r="AX131" s="13" t="s">
        <v>80</v>
      </c>
      <c r="AY131" s="236" t="s">
        <v>130</v>
      </c>
    </row>
    <row r="132" s="12" customFormat="1" ht="22.8" customHeight="1">
      <c r="A132" s="12"/>
      <c r="B132" s="190"/>
      <c r="C132" s="191"/>
      <c r="D132" s="192" t="s">
        <v>71</v>
      </c>
      <c r="E132" s="204" t="s">
        <v>82</v>
      </c>
      <c r="F132" s="204" t="s">
        <v>248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SUM(P133:P140)</f>
        <v>0</v>
      </c>
      <c r="Q132" s="198"/>
      <c r="R132" s="199">
        <f>SUM(R133:R140)</f>
        <v>1.0037299959000001</v>
      </c>
      <c r="S132" s="198"/>
      <c r="T132" s="20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80</v>
      </c>
      <c r="AT132" s="202" t="s">
        <v>71</v>
      </c>
      <c r="AU132" s="202" t="s">
        <v>80</v>
      </c>
      <c r="AY132" s="201" t="s">
        <v>130</v>
      </c>
      <c r="BK132" s="203">
        <f>SUM(BK133:BK140)</f>
        <v>0</v>
      </c>
    </row>
    <row r="133" s="2" customFormat="1" ht="16.5" customHeight="1">
      <c r="A133" s="40"/>
      <c r="B133" s="41"/>
      <c r="C133" s="206" t="s">
        <v>276</v>
      </c>
      <c r="D133" s="206" t="s">
        <v>133</v>
      </c>
      <c r="E133" s="207" t="s">
        <v>250</v>
      </c>
      <c r="F133" s="208" t="s">
        <v>251</v>
      </c>
      <c r="G133" s="209" t="s">
        <v>207</v>
      </c>
      <c r="H133" s="210">
        <v>0.22500000000000001</v>
      </c>
      <c r="I133" s="211"/>
      <c r="J133" s="212">
        <f>ROUND(I133*H133,2)</f>
        <v>0</v>
      </c>
      <c r="K133" s="208" t="s">
        <v>137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2.1600000000000001</v>
      </c>
      <c r="R133" s="215">
        <f>Q133*H133</f>
        <v>0.48600000000000004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157</v>
      </c>
      <c r="AT133" s="217" t="s">
        <v>133</v>
      </c>
      <c r="AU133" s="217" t="s">
        <v>82</v>
      </c>
      <c r="AY133" s="19" t="s">
        <v>130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157</v>
      </c>
      <c r="BM133" s="217" t="s">
        <v>1453</v>
      </c>
    </row>
    <row r="134" s="2" customFormat="1">
      <c r="A134" s="40"/>
      <c r="B134" s="41"/>
      <c r="C134" s="42"/>
      <c r="D134" s="219" t="s">
        <v>140</v>
      </c>
      <c r="E134" s="42"/>
      <c r="F134" s="220" t="s">
        <v>253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82</v>
      </c>
    </row>
    <row r="135" s="2" customFormat="1">
      <c r="A135" s="40"/>
      <c r="B135" s="41"/>
      <c r="C135" s="42"/>
      <c r="D135" s="224" t="s">
        <v>141</v>
      </c>
      <c r="E135" s="42"/>
      <c r="F135" s="225" t="s">
        <v>254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141</v>
      </c>
      <c r="AU135" s="19" t="s">
        <v>82</v>
      </c>
    </row>
    <row r="136" s="13" customFormat="1">
      <c r="A136" s="13"/>
      <c r="B136" s="226"/>
      <c r="C136" s="227"/>
      <c r="D136" s="219" t="s">
        <v>147</v>
      </c>
      <c r="E136" s="228" t="s">
        <v>19</v>
      </c>
      <c r="F136" s="229" t="s">
        <v>1454</v>
      </c>
      <c r="G136" s="227"/>
      <c r="H136" s="230">
        <v>0.22500000000000001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147</v>
      </c>
      <c r="AU136" s="236" t="s">
        <v>82</v>
      </c>
      <c r="AV136" s="13" t="s">
        <v>82</v>
      </c>
      <c r="AW136" s="13" t="s">
        <v>33</v>
      </c>
      <c r="AX136" s="13" t="s">
        <v>80</v>
      </c>
      <c r="AY136" s="236" t="s">
        <v>130</v>
      </c>
    </row>
    <row r="137" s="2" customFormat="1" ht="16.5" customHeight="1">
      <c r="A137" s="40"/>
      <c r="B137" s="41"/>
      <c r="C137" s="206" t="s">
        <v>285</v>
      </c>
      <c r="D137" s="206" t="s">
        <v>133</v>
      </c>
      <c r="E137" s="207" t="s">
        <v>1455</v>
      </c>
      <c r="F137" s="208" t="s">
        <v>1456</v>
      </c>
      <c r="G137" s="209" t="s">
        <v>207</v>
      </c>
      <c r="H137" s="210">
        <v>0.22500000000000001</v>
      </c>
      <c r="I137" s="211"/>
      <c r="J137" s="212">
        <f>ROUND(I137*H137,2)</f>
        <v>0</v>
      </c>
      <c r="K137" s="208" t="s">
        <v>137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2.3010222040000001</v>
      </c>
      <c r="R137" s="215">
        <f>Q137*H137</f>
        <v>0.51772999590000002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157</v>
      </c>
      <c r="AT137" s="217" t="s">
        <v>133</v>
      </c>
      <c r="AU137" s="217" t="s">
        <v>82</v>
      </c>
      <c r="AY137" s="19" t="s">
        <v>130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157</v>
      </c>
      <c r="BM137" s="217" t="s">
        <v>1457</v>
      </c>
    </row>
    <row r="138" s="2" customFormat="1">
      <c r="A138" s="40"/>
      <c r="B138" s="41"/>
      <c r="C138" s="42"/>
      <c r="D138" s="219" t="s">
        <v>140</v>
      </c>
      <c r="E138" s="42"/>
      <c r="F138" s="220" t="s">
        <v>1458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82</v>
      </c>
    </row>
    <row r="139" s="2" customFormat="1">
      <c r="A139" s="40"/>
      <c r="B139" s="41"/>
      <c r="C139" s="42"/>
      <c r="D139" s="224" t="s">
        <v>141</v>
      </c>
      <c r="E139" s="42"/>
      <c r="F139" s="225" t="s">
        <v>1459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141</v>
      </c>
      <c r="AU139" s="19" t="s">
        <v>82</v>
      </c>
    </row>
    <row r="140" s="13" customFormat="1">
      <c r="A140" s="13"/>
      <c r="B140" s="226"/>
      <c r="C140" s="227"/>
      <c r="D140" s="219" t="s">
        <v>147</v>
      </c>
      <c r="E140" s="228" t="s">
        <v>19</v>
      </c>
      <c r="F140" s="229" t="s">
        <v>1454</v>
      </c>
      <c r="G140" s="227"/>
      <c r="H140" s="230">
        <v>0.22500000000000001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147</v>
      </c>
      <c r="AU140" s="236" t="s">
        <v>82</v>
      </c>
      <c r="AV140" s="13" t="s">
        <v>82</v>
      </c>
      <c r="AW140" s="13" t="s">
        <v>33</v>
      </c>
      <c r="AX140" s="13" t="s">
        <v>80</v>
      </c>
      <c r="AY140" s="236" t="s">
        <v>130</v>
      </c>
    </row>
    <row r="141" s="12" customFormat="1" ht="22.8" customHeight="1">
      <c r="A141" s="12"/>
      <c r="B141" s="190"/>
      <c r="C141" s="191"/>
      <c r="D141" s="192" t="s">
        <v>71</v>
      </c>
      <c r="E141" s="204" t="s">
        <v>234</v>
      </c>
      <c r="F141" s="204" t="s">
        <v>528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SUM(P142:P148)</f>
        <v>0</v>
      </c>
      <c r="Q141" s="198"/>
      <c r="R141" s="199">
        <f>SUM(R142:R148)</f>
        <v>0.504</v>
      </c>
      <c r="S141" s="198"/>
      <c r="T141" s="200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80</v>
      </c>
      <c r="AT141" s="202" t="s">
        <v>71</v>
      </c>
      <c r="AU141" s="202" t="s">
        <v>80</v>
      </c>
      <c r="AY141" s="201" t="s">
        <v>130</v>
      </c>
      <c r="BK141" s="203">
        <f>SUM(BK142:BK148)</f>
        <v>0</v>
      </c>
    </row>
    <row r="142" s="2" customFormat="1" ht="16.5" customHeight="1">
      <c r="A142" s="40"/>
      <c r="B142" s="41"/>
      <c r="C142" s="206" t="s">
        <v>291</v>
      </c>
      <c r="D142" s="206" t="s">
        <v>133</v>
      </c>
      <c r="E142" s="207" t="s">
        <v>1460</v>
      </c>
      <c r="F142" s="208" t="s">
        <v>1461</v>
      </c>
      <c r="G142" s="209" t="s">
        <v>199</v>
      </c>
      <c r="H142" s="210">
        <v>9</v>
      </c>
      <c r="I142" s="211"/>
      <c r="J142" s="212">
        <f>ROUND(I142*H142,2)</f>
        <v>0</v>
      </c>
      <c r="K142" s="208" t="s">
        <v>137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0.056000000000000001</v>
      </c>
      <c r="R142" s="215">
        <f>Q142*H142</f>
        <v>0.504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157</v>
      </c>
      <c r="AT142" s="217" t="s">
        <v>133</v>
      </c>
      <c r="AU142" s="217" t="s">
        <v>82</v>
      </c>
      <c r="AY142" s="19" t="s">
        <v>130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157</v>
      </c>
      <c r="BM142" s="217" t="s">
        <v>1462</v>
      </c>
    </row>
    <row r="143" s="2" customFormat="1">
      <c r="A143" s="40"/>
      <c r="B143" s="41"/>
      <c r="C143" s="42"/>
      <c r="D143" s="219" t="s">
        <v>140</v>
      </c>
      <c r="E143" s="42"/>
      <c r="F143" s="220" t="s">
        <v>1463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140</v>
      </c>
      <c r="AU143" s="19" t="s">
        <v>82</v>
      </c>
    </row>
    <row r="144" s="2" customFormat="1">
      <c r="A144" s="40"/>
      <c r="B144" s="41"/>
      <c r="C144" s="42"/>
      <c r="D144" s="224" t="s">
        <v>141</v>
      </c>
      <c r="E144" s="42"/>
      <c r="F144" s="225" t="s">
        <v>1464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141</v>
      </c>
      <c r="AU144" s="19" t="s">
        <v>82</v>
      </c>
    </row>
    <row r="145" s="13" customFormat="1">
      <c r="A145" s="13"/>
      <c r="B145" s="226"/>
      <c r="C145" s="227"/>
      <c r="D145" s="219" t="s">
        <v>147</v>
      </c>
      <c r="E145" s="228" t="s">
        <v>19</v>
      </c>
      <c r="F145" s="229" t="s">
        <v>1465</v>
      </c>
      <c r="G145" s="227"/>
      <c r="H145" s="230">
        <v>7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147</v>
      </c>
      <c r="AU145" s="236" t="s">
        <v>82</v>
      </c>
      <c r="AV145" s="13" t="s">
        <v>82</v>
      </c>
      <c r="AW145" s="13" t="s">
        <v>33</v>
      </c>
      <c r="AX145" s="13" t="s">
        <v>72</v>
      </c>
      <c r="AY145" s="236" t="s">
        <v>130</v>
      </c>
    </row>
    <row r="146" s="13" customFormat="1">
      <c r="A146" s="13"/>
      <c r="B146" s="226"/>
      <c r="C146" s="227"/>
      <c r="D146" s="219" t="s">
        <v>147</v>
      </c>
      <c r="E146" s="228" t="s">
        <v>19</v>
      </c>
      <c r="F146" s="229" t="s">
        <v>1466</v>
      </c>
      <c r="G146" s="227"/>
      <c r="H146" s="230">
        <v>1.3999999999999999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147</v>
      </c>
      <c r="AU146" s="236" t="s">
        <v>82</v>
      </c>
      <c r="AV146" s="13" t="s">
        <v>82</v>
      </c>
      <c r="AW146" s="13" t="s">
        <v>33</v>
      </c>
      <c r="AX146" s="13" t="s">
        <v>72</v>
      </c>
      <c r="AY146" s="236" t="s">
        <v>130</v>
      </c>
    </row>
    <row r="147" s="13" customFormat="1">
      <c r="A147" s="13"/>
      <c r="B147" s="226"/>
      <c r="C147" s="227"/>
      <c r="D147" s="219" t="s">
        <v>147</v>
      </c>
      <c r="E147" s="228" t="s">
        <v>19</v>
      </c>
      <c r="F147" s="229" t="s">
        <v>1467</v>
      </c>
      <c r="G147" s="227"/>
      <c r="H147" s="230">
        <v>0.59999999999999998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147</v>
      </c>
      <c r="AU147" s="236" t="s">
        <v>82</v>
      </c>
      <c r="AV147" s="13" t="s">
        <v>82</v>
      </c>
      <c r="AW147" s="13" t="s">
        <v>33</v>
      </c>
      <c r="AX147" s="13" t="s">
        <v>72</v>
      </c>
      <c r="AY147" s="236" t="s">
        <v>130</v>
      </c>
    </row>
    <row r="148" s="15" customFormat="1">
      <c r="A148" s="15"/>
      <c r="B148" s="247"/>
      <c r="C148" s="248"/>
      <c r="D148" s="219" t="s">
        <v>147</v>
      </c>
      <c r="E148" s="249" t="s">
        <v>19</v>
      </c>
      <c r="F148" s="250" t="s">
        <v>165</v>
      </c>
      <c r="G148" s="248"/>
      <c r="H148" s="251">
        <v>9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147</v>
      </c>
      <c r="AU148" s="257" t="s">
        <v>82</v>
      </c>
      <c r="AV148" s="15" t="s">
        <v>157</v>
      </c>
      <c r="AW148" s="15" t="s">
        <v>4</v>
      </c>
      <c r="AX148" s="15" t="s">
        <v>80</v>
      </c>
      <c r="AY148" s="257" t="s">
        <v>130</v>
      </c>
    </row>
    <row r="149" s="12" customFormat="1" ht="22.8" customHeight="1">
      <c r="A149" s="12"/>
      <c r="B149" s="190"/>
      <c r="C149" s="191"/>
      <c r="D149" s="192" t="s">
        <v>71</v>
      </c>
      <c r="E149" s="204" t="s">
        <v>260</v>
      </c>
      <c r="F149" s="204" t="s">
        <v>721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SUM(P150:P158)</f>
        <v>0</v>
      </c>
      <c r="Q149" s="198"/>
      <c r="R149" s="199">
        <f>SUM(R150:R158)</f>
        <v>0</v>
      </c>
      <c r="S149" s="198"/>
      <c r="T149" s="200">
        <f>SUM(T150:T158)</f>
        <v>0.97000000000000008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80</v>
      </c>
      <c r="AT149" s="202" t="s">
        <v>71</v>
      </c>
      <c r="AU149" s="202" t="s">
        <v>80</v>
      </c>
      <c r="AY149" s="201" t="s">
        <v>130</v>
      </c>
      <c r="BK149" s="203">
        <f>SUM(BK150:BK158)</f>
        <v>0</v>
      </c>
    </row>
    <row r="150" s="2" customFormat="1" ht="16.5" customHeight="1">
      <c r="A150" s="40"/>
      <c r="B150" s="41"/>
      <c r="C150" s="206" t="s">
        <v>299</v>
      </c>
      <c r="D150" s="206" t="s">
        <v>133</v>
      </c>
      <c r="E150" s="207" t="s">
        <v>1468</v>
      </c>
      <c r="F150" s="208" t="s">
        <v>1469</v>
      </c>
      <c r="G150" s="209" t="s">
        <v>302</v>
      </c>
      <c r="H150" s="210">
        <v>70</v>
      </c>
      <c r="I150" s="211"/>
      <c r="J150" s="212">
        <f>ROUND(I150*H150,2)</f>
        <v>0</v>
      </c>
      <c r="K150" s="208" t="s">
        <v>137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0.0089999999999999993</v>
      </c>
      <c r="T150" s="216">
        <f>S150*H150</f>
        <v>0.63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157</v>
      </c>
      <c r="AT150" s="217" t="s">
        <v>133</v>
      </c>
      <c r="AU150" s="217" t="s">
        <v>82</v>
      </c>
      <c r="AY150" s="19" t="s">
        <v>130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157</v>
      </c>
      <c r="BM150" s="217" t="s">
        <v>1470</v>
      </c>
    </row>
    <row r="151" s="2" customFormat="1">
      <c r="A151" s="40"/>
      <c r="B151" s="41"/>
      <c r="C151" s="42"/>
      <c r="D151" s="219" t="s">
        <v>140</v>
      </c>
      <c r="E151" s="42"/>
      <c r="F151" s="220" t="s">
        <v>1471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82</v>
      </c>
    </row>
    <row r="152" s="2" customFormat="1">
      <c r="A152" s="40"/>
      <c r="B152" s="41"/>
      <c r="C152" s="42"/>
      <c r="D152" s="224" t="s">
        <v>141</v>
      </c>
      <c r="E152" s="42"/>
      <c r="F152" s="225" t="s">
        <v>1472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141</v>
      </c>
      <c r="AU152" s="19" t="s">
        <v>82</v>
      </c>
    </row>
    <row r="153" s="2" customFormat="1" ht="16.5" customHeight="1">
      <c r="A153" s="40"/>
      <c r="B153" s="41"/>
      <c r="C153" s="206" t="s">
        <v>8</v>
      </c>
      <c r="D153" s="206" t="s">
        <v>133</v>
      </c>
      <c r="E153" s="207" t="s">
        <v>1473</v>
      </c>
      <c r="F153" s="208" t="s">
        <v>1474</v>
      </c>
      <c r="G153" s="209" t="s">
        <v>302</v>
      </c>
      <c r="H153" s="210">
        <v>20</v>
      </c>
      <c r="I153" s="211"/>
      <c r="J153" s="212">
        <f>ROUND(I153*H153,2)</f>
        <v>0</v>
      </c>
      <c r="K153" s="208" t="s">
        <v>137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0.0089999999999999993</v>
      </c>
      <c r="T153" s="216">
        <f>S153*H153</f>
        <v>0.17999999999999999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157</v>
      </c>
      <c r="AT153" s="217" t="s">
        <v>133</v>
      </c>
      <c r="AU153" s="217" t="s">
        <v>82</v>
      </c>
      <c r="AY153" s="19" t="s">
        <v>130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157</v>
      </c>
      <c r="BM153" s="217" t="s">
        <v>1475</v>
      </c>
    </row>
    <row r="154" s="2" customFormat="1">
      <c r="A154" s="40"/>
      <c r="B154" s="41"/>
      <c r="C154" s="42"/>
      <c r="D154" s="219" t="s">
        <v>140</v>
      </c>
      <c r="E154" s="42"/>
      <c r="F154" s="220" t="s">
        <v>1476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82</v>
      </c>
    </row>
    <row r="155" s="2" customFormat="1">
      <c r="A155" s="40"/>
      <c r="B155" s="41"/>
      <c r="C155" s="42"/>
      <c r="D155" s="224" t="s">
        <v>141</v>
      </c>
      <c r="E155" s="42"/>
      <c r="F155" s="225" t="s">
        <v>1477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141</v>
      </c>
      <c r="AU155" s="19" t="s">
        <v>82</v>
      </c>
    </row>
    <row r="156" s="2" customFormat="1" ht="16.5" customHeight="1">
      <c r="A156" s="40"/>
      <c r="B156" s="41"/>
      <c r="C156" s="206" t="s">
        <v>311</v>
      </c>
      <c r="D156" s="206" t="s">
        <v>133</v>
      </c>
      <c r="E156" s="207" t="s">
        <v>1478</v>
      </c>
      <c r="F156" s="208" t="s">
        <v>1479</v>
      </c>
      <c r="G156" s="209" t="s">
        <v>302</v>
      </c>
      <c r="H156" s="210">
        <v>4</v>
      </c>
      <c r="I156" s="211"/>
      <c r="J156" s="212">
        <f>ROUND(I156*H156,2)</f>
        <v>0</v>
      </c>
      <c r="K156" s="208" t="s">
        <v>137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0.040000000000000001</v>
      </c>
      <c r="T156" s="216">
        <f>S156*H156</f>
        <v>0.16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157</v>
      </c>
      <c r="AT156" s="217" t="s">
        <v>133</v>
      </c>
      <c r="AU156" s="217" t="s">
        <v>82</v>
      </c>
      <c r="AY156" s="19" t="s">
        <v>130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157</v>
      </c>
      <c r="BM156" s="217" t="s">
        <v>1480</v>
      </c>
    </row>
    <row r="157" s="2" customFormat="1">
      <c r="A157" s="40"/>
      <c r="B157" s="41"/>
      <c r="C157" s="42"/>
      <c r="D157" s="219" t="s">
        <v>140</v>
      </c>
      <c r="E157" s="42"/>
      <c r="F157" s="220" t="s">
        <v>1481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140</v>
      </c>
      <c r="AU157" s="19" t="s">
        <v>82</v>
      </c>
    </row>
    <row r="158" s="2" customFormat="1">
      <c r="A158" s="40"/>
      <c r="B158" s="41"/>
      <c r="C158" s="42"/>
      <c r="D158" s="224" t="s">
        <v>141</v>
      </c>
      <c r="E158" s="42"/>
      <c r="F158" s="225" t="s">
        <v>1482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141</v>
      </c>
      <c r="AU158" s="19" t="s">
        <v>82</v>
      </c>
    </row>
    <row r="159" s="12" customFormat="1" ht="22.8" customHeight="1">
      <c r="A159" s="12"/>
      <c r="B159" s="190"/>
      <c r="C159" s="191"/>
      <c r="D159" s="192" t="s">
        <v>71</v>
      </c>
      <c r="E159" s="204" t="s">
        <v>1483</v>
      </c>
      <c r="F159" s="204" t="s">
        <v>1484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SUM(P160:P172)</f>
        <v>0</v>
      </c>
      <c r="Q159" s="198"/>
      <c r="R159" s="199">
        <f>SUM(R160:R172)</f>
        <v>0</v>
      </c>
      <c r="S159" s="198"/>
      <c r="T159" s="200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80</v>
      </c>
      <c r="AT159" s="202" t="s">
        <v>71</v>
      </c>
      <c r="AU159" s="202" t="s">
        <v>80</v>
      </c>
      <c r="AY159" s="201" t="s">
        <v>130</v>
      </c>
      <c r="BK159" s="203">
        <f>SUM(BK160:BK172)</f>
        <v>0</v>
      </c>
    </row>
    <row r="160" s="2" customFormat="1" ht="16.5" customHeight="1">
      <c r="A160" s="40"/>
      <c r="B160" s="41"/>
      <c r="C160" s="206" t="s">
        <v>322</v>
      </c>
      <c r="D160" s="206" t="s">
        <v>133</v>
      </c>
      <c r="E160" s="207" t="s">
        <v>1485</v>
      </c>
      <c r="F160" s="208" t="s">
        <v>1486</v>
      </c>
      <c r="G160" s="209" t="s">
        <v>229</v>
      </c>
      <c r="H160" s="210">
        <v>0.96999999999999997</v>
      </c>
      <c r="I160" s="211"/>
      <c r="J160" s="212">
        <f>ROUND(I160*H160,2)</f>
        <v>0</v>
      </c>
      <c r="K160" s="208" t="s">
        <v>137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157</v>
      </c>
      <c r="AT160" s="217" t="s">
        <v>133</v>
      </c>
      <c r="AU160" s="217" t="s">
        <v>82</v>
      </c>
      <c r="AY160" s="19" t="s">
        <v>130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157</v>
      </c>
      <c r="BM160" s="217" t="s">
        <v>1487</v>
      </c>
    </row>
    <row r="161" s="2" customFormat="1">
      <c r="A161" s="40"/>
      <c r="B161" s="41"/>
      <c r="C161" s="42"/>
      <c r="D161" s="219" t="s">
        <v>140</v>
      </c>
      <c r="E161" s="42"/>
      <c r="F161" s="220" t="s">
        <v>1488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82</v>
      </c>
    </row>
    <row r="162" s="2" customFormat="1">
      <c r="A162" s="40"/>
      <c r="B162" s="41"/>
      <c r="C162" s="42"/>
      <c r="D162" s="224" t="s">
        <v>141</v>
      </c>
      <c r="E162" s="42"/>
      <c r="F162" s="225" t="s">
        <v>1489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141</v>
      </c>
      <c r="AU162" s="19" t="s">
        <v>82</v>
      </c>
    </row>
    <row r="163" s="2" customFormat="1" ht="16.5" customHeight="1">
      <c r="A163" s="40"/>
      <c r="B163" s="41"/>
      <c r="C163" s="206" t="s">
        <v>336</v>
      </c>
      <c r="D163" s="206" t="s">
        <v>133</v>
      </c>
      <c r="E163" s="207" t="s">
        <v>1490</v>
      </c>
      <c r="F163" s="208" t="s">
        <v>1491</v>
      </c>
      <c r="G163" s="209" t="s">
        <v>229</v>
      </c>
      <c r="H163" s="210">
        <v>0.96999999999999997</v>
      </c>
      <c r="I163" s="211"/>
      <c r="J163" s="212">
        <f>ROUND(I163*H163,2)</f>
        <v>0</v>
      </c>
      <c r="K163" s="208" t="s">
        <v>137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157</v>
      </c>
      <c r="AT163" s="217" t="s">
        <v>133</v>
      </c>
      <c r="AU163" s="217" t="s">
        <v>82</v>
      </c>
      <c r="AY163" s="19" t="s">
        <v>130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157</v>
      </c>
      <c r="BM163" s="217" t="s">
        <v>1492</v>
      </c>
    </row>
    <row r="164" s="2" customFormat="1">
      <c r="A164" s="40"/>
      <c r="B164" s="41"/>
      <c r="C164" s="42"/>
      <c r="D164" s="219" t="s">
        <v>140</v>
      </c>
      <c r="E164" s="42"/>
      <c r="F164" s="220" t="s">
        <v>1493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140</v>
      </c>
      <c r="AU164" s="19" t="s">
        <v>82</v>
      </c>
    </row>
    <row r="165" s="2" customFormat="1">
      <c r="A165" s="40"/>
      <c r="B165" s="41"/>
      <c r="C165" s="42"/>
      <c r="D165" s="224" t="s">
        <v>141</v>
      </c>
      <c r="E165" s="42"/>
      <c r="F165" s="225" t="s">
        <v>1494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141</v>
      </c>
      <c r="AU165" s="19" t="s">
        <v>82</v>
      </c>
    </row>
    <row r="166" s="2" customFormat="1" ht="16.5" customHeight="1">
      <c r="A166" s="40"/>
      <c r="B166" s="41"/>
      <c r="C166" s="206" t="s">
        <v>343</v>
      </c>
      <c r="D166" s="206" t="s">
        <v>133</v>
      </c>
      <c r="E166" s="207" t="s">
        <v>1495</v>
      </c>
      <c r="F166" s="208" t="s">
        <v>1496</v>
      </c>
      <c r="G166" s="209" t="s">
        <v>229</v>
      </c>
      <c r="H166" s="210">
        <v>8.7300000000000004</v>
      </c>
      <c r="I166" s="211"/>
      <c r="J166" s="212">
        <f>ROUND(I166*H166,2)</f>
        <v>0</v>
      </c>
      <c r="K166" s="208" t="s">
        <v>137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157</v>
      </c>
      <c r="AT166" s="217" t="s">
        <v>133</v>
      </c>
      <c r="AU166" s="217" t="s">
        <v>82</v>
      </c>
      <c r="AY166" s="19" t="s">
        <v>130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157</v>
      </c>
      <c r="BM166" s="217" t="s">
        <v>1497</v>
      </c>
    </row>
    <row r="167" s="2" customFormat="1">
      <c r="A167" s="40"/>
      <c r="B167" s="41"/>
      <c r="C167" s="42"/>
      <c r="D167" s="219" t="s">
        <v>140</v>
      </c>
      <c r="E167" s="42"/>
      <c r="F167" s="220" t="s">
        <v>1498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140</v>
      </c>
      <c r="AU167" s="19" t="s">
        <v>82</v>
      </c>
    </row>
    <row r="168" s="2" customFormat="1">
      <c r="A168" s="40"/>
      <c r="B168" s="41"/>
      <c r="C168" s="42"/>
      <c r="D168" s="224" t="s">
        <v>141</v>
      </c>
      <c r="E168" s="42"/>
      <c r="F168" s="225" t="s">
        <v>1499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141</v>
      </c>
      <c r="AU168" s="19" t="s">
        <v>82</v>
      </c>
    </row>
    <row r="169" s="13" customFormat="1">
      <c r="A169" s="13"/>
      <c r="B169" s="226"/>
      <c r="C169" s="227"/>
      <c r="D169" s="219" t="s">
        <v>147</v>
      </c>
      <c r="E169" s="228" t="s">
        <v>19</v>
      </c>
      <c r="F169" s="229" t="s">
        <v>1500</v>
      </c>
      <c r="G169" s="227"/>
      <c r="H169" s="230">
        <v>8.7300000000000004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147</v>
      </c>
      <c r="AU169" s="236" t="s">
        <v>82</v>
      </c>
      <c r="AV169" s="13" t="s">
        <v>82</v>
      </c>
      <c r="AW169" s="13" t="s">
        <v>33</v>
      </c>
      <c r="AX169" s="13" t="s">
        <v>80</v>
      </c>
      <c r="AY169" s="236" t="s">
        <v>130</v>
      </c>
    </row>
    <row r="170" s="2" customFormat="1" ht="21.75" customHeight="1">
      <c r="A170" s="40"/>
      <c r="B170" s="41"/>
      <c r="C170" s="206" t="s">
        <v>86</v>
      </c>
      <c r="D170" s="206" t="s">
        <v>133</v>
      </c>
      <c r="E170" s="207" t="s">
        <v>1501</v>
      </c>
      <c r="F170" s="208" t="s">
        <v>1502</v>
      </c>
      <c r="G170" s="209" t="s">
        <v>229</v>
      </c>
      <c r="H170" s="210">
        <v>0.96999999999999997</v>
      </c>
      <c r="I170" s="211"/>
      <c r="J170" s="212">
        <f>ROUND(I170*H170,2)</f>
        <v>0</v>
      </c>
      <c r="K170" s="208" t="s">
        <v>137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157</v>
      </c>
      <c r="AT170" s="217" t="s">
        <v>133</v>
      </c>
      <c r="AU170" s="217" t="s">
        <v>82</v>
      </c>
      <c r="AY170" s="19" t="s">
        <v>130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157</v>
      </c>
      <c r="BM170" s="217" t="s">
        <v>1503</v>
      </c>
    </row>
    <row r="171" s="2" customFormat="1">
      <c r="A171" s="40"/>
      <c r="B171" s="41"/>
      <c r="C171" s="42"/>
      <c r="D171" s="219" t="s">
        <v>140</v>
      </c>
      <c r="E171" s="42"/>
      <c r="F171" s="220" t="s">
        <v>1504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82</v>
      </c>
    </row>
    <row r="172" s="2" customFormat="1">
      <c r="A172" s="40"/>
      <c r="B172" s="41"/>
      <c r="C172" s="42"/>
      <c r="D172" s="224" t="s">
        <v>141</v>
      </c>
      <c r="E172" s="42"/>
      <c r="F172" s="225" t="s">
        <v>1505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141</v>
      </c>
      <c r="AU172" s="19" t="s">
        <v>82</v>
      </c>
    </row>
    <row r="173" s="12" customFormat="1" ht="22.8" customHeight="1">
      <c r="A173" s="12"/>
      <c r="B173" s="190"/>
      <c r="C173" s="191"/>
      <c r="D173" s="192" t="s">
        <v>71</v>
      </c>
      <c r="E173" s="204" t="s">
        <v>787</v>
      </c>
      <c r="F173" s="204" t="s">
        <v>788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SUM(P174:P176)</f>
        <v>0</v>
      </c>
      <c r="Q173" s="198"/>
      <c r="R173" s="199">
        <f>SUM(R174:R176)</f>
        <v>0</v>
      </c>
      <c r="S173" s="198"/>
      <c r="T173" s="20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80</v>
      </c>
      <c r="AT173" s="202" t="s">
        <v>71</v>
      </c>
      <c r="AU173" s="202" t="s">
        <v>80</v>
      </c>
      <c r="AY173" s="201" t="s">
        <v>130</v>
      </c>
      <c r="BK173" s="203">
        <f>SUM(BK174:BK176)</f>
        <v>0</v>
      </c>
    </row>
    <row r="174" s="2" customFormat="1" ht="16.5" customHeight="1">
      <c r="A174" s="40"/>
      <c r="B174" s="41"/>
      <c r="C174" s="206" t="s">
        <v>7</v>
      </c>
      <c r="D174" s="206" t="s">
        <v>133</v>
      </c>
      <c r="E174" s="207" t="s">
        <v>790</v>
      </c>
      <c r="F174" s="208" t="s">
        <v>791</v>
      </c>
      <c r="G174" s="209" t="s">
        <v>229</v>
      </c>
      <c r="H174" s="210">
        <v>27.957999999999998</v>
      </c>
      <c r="I174" s="211"/>
      <c r="J174" s="212">
        <f>ROUND(I174*H174,2)</f>
        <v>0</v>
      </c>
      <c r="K174" s="208" t="s">
        <v>137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157</v>
      </c>
      <c r="AT174" s="217" t="s">
        <v>133</v>
      </c>
      <c r="AU174" s="217" t="s">
        <v>82</v>
      </c>
      <c r="AY174" s="19" t="s">
        <v>130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157</v>
      </c>
      <c r="BM174" s="217" t="s">
        <v>1506</v>
      </c>
    </row>
    <row r="175" s="2" customFormat="1">
      <c r="A175" s="40"/>
      <c r="B175" s="41"/>
      <c r="C175" s="42"/>
      <c r="D175" s="219" t="s">
        <v>140</v>
      </c>
      <c r="E175" s="42"/>
      <c r="F175" s="220" t="s">
        <v>793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140</v>
      </c>
      <c r="AU175" s="19" t="s">
        <v>82</v>
      </c>
    </row>
    <row r="176" s="2" customFormat="1">
      <c r="A176" s="40"/>
      <c r="B176" s="41"/>
      <c r="C176" s="42"/>
      <c r="D176" s="224" t="s">
        <v>141</v>
      </c>
      <c r="E176" s="42"/>
      <c r="F176" s="225" t="s">
        <v>794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141</v>
      </c>
      <c r="AU176" s="19" t="s">
        <v>82</v>
      </c>
    </row>
    <row r="177" s="12" customFormat="1" ht="25.92" customHeight="1">
      <c r="A177" s="12"/>
      <c r="B177" s="190"/>
      <c r="C177" s="191"/>
      <c r="D177" s="192" t="s">
        <v>71</v>
      </c>
      <c r="E177" s="193" t="s">
        <v>795</v>
      </c>
      <c r="F177" s="193" t="s">
        <v>796</v>
      </c>
      <c r="G177" s="191"/>
      <c r="H177" s="191"/>
      <c r="I177" s="194"/>
      <c r="J177" s="195">
        <f>BK177</f>
        <v>0</v>
      </c>
      <c r="K177" s="191"/>
      <c r="L177" s="196"/>
      <c r="M177" s="197"/>
      <c r="N177" s="198"/>
      <c r="O177" s="198"/>
      <c r="P177" s="199">
        <f>P178+P221+P270+P316+P323</f>
        <v>0</v>
      </c>
      <c r="Q177" s="198"/>
      <c r="R177" s="199">
        <f>R178+R221+R270+R316+R323</f>
        <v>0.66152132559999999</v>
      </c>
      <c r="S177" s="198"/>
      <c r="T177" s="200">
        <f>T178+T221+T270+T316+T323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82</v>
      </c>
      <c r="AT177" s="202" t="s">
        <v>71</v>
      </c>
      <c r="AU177" s="202" t="s">
        <v>72</v>
      </c>
      <c r="AY177" s="201" t="s">
        <v>130</v>
      </c>
      <c r="BK177" s="203">
        <f>BK178+BK221+BK270+BK316+BK323</f>
        <v>0</v>
      </c>
    </row>
    <row r="178" s="12" customFormat="1" ht="22.8" customHeight="1">
      <c r="A178" s="12"/>
      <c r="B178" s="190"/>
      <c r="C178" s="191"/>
      <c r="D178" s="192" t="s">
        <v>71</v>
      </c>
      <c r="E178" s="204" t="s">
        <v>1507</v>
      </c>
      <c r="F178" s="204" t="s">
        <v>1508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SUM(P179:P220)</f>
        <v>0</v>
      </c>
      <c r="Q178" s="198"/>
      <c r="R178" s="199">
        <f>SUM(R179:R220)</f>
        <v>0.059963499999999996</v>
      </c>
      <c r="S178" s="198"/>
      <c r="T178" s="200">
        <f>SUM(T179:T220)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82</v>
      </c>
      <c r="AT178" s="202" t="s">
        <v>71</v>
      </c>
      <c r="AU178" s="202" t="s">
        <v>80</v>
      </c>
      <c r="AY178" s="201" t="s">
        <v>130</v>
      </c>
      <c r="BK178" s="203">
        <f>SUM(BK179:BK220)</f>
        <v>0</v>
      </c>
    </row>
    <row r="179" s="2" customFormat="1" ht="16.5" customHeight="1">
      <c r="A179" s="40"/>
      <c r="B179" s="41"/>
      <c r="C179" s="206" t="s">
        <v>360</v>
      </c>
      <c r="D179" s="206" t="s">
        <v>133</v>
      </c>
      <c r="E179" s="207" t="s">
        <v>1509</v>
      </c>
      <c r="F179" s="208" t="s">
        <v>1510</v>
      </c>
      <c r="G179" s="209" t="s">
        <v>302</v>
      </c>
      <c r="H179" s="210">
        <v>14</v>
      </c>
      <c r="I179" s="211"/>
      <c r="J179" s="212">
        <f>ROUND(I179*H179,2)</f>
        <v>0</v>
      </c>
      <c r="K179" s="208" t="s">
        <v>137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0.0014215499999999999</v>
      </c>
      <c r="R179" s="215">
        <f>Q179*H179</f>
        <v>0.019901699999999998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311</v>
      </c>
      <c r="AT179" s="217" t="s">
        <v>133</v>
      </c>
      <c r="AU179" s="217" t="s">
        <v>82</v>
      </c>
      <c r="AY179" s="19" t="s">
        <v>130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311</v>
      </c>
      <c r="BM179" s="217" t="s">
        <v>1511</v>
      </c>
    </row>
    <row r="180" s="2" customFormat="1">
      <c r="A180" s="40"/>
      <c r="B180" s="41"/>
      <c r="C180" s="42"/>
      <c r="D180" s="219" t="s">
        <v>140</v>
      </c>
      <c r="E180" s="42"/>
      <c r="F180" s="220" t="s">
        <v>1512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82</v>
      </c>
    </row>
    <row r="181" s="2" customFormat="1">
      <c r="A181" s="40"/>
      <c r="B181" s="41"/>
      <c r="C181" s="42"/>
      <c r="D181" s="224" t="s">
        <v>141</v>
      </c>
      <c r="E181" s="42"/>
      <c r="F181" s="225" t="s">
        <v>1513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141</v>
      </c>
      <c r="AU181" s="19" t="s">
        <v>82</v>
      </c>
    </row>
    <row r="182" s="2" customFormat="1" ht="16.5" customHeight="1">
      <c r="A182" s="40"/>
      <c r="B182" s="41"/>
      <c r="C182" s="206" t="s">
        <v>366</v>
      </c>
      <c r="D182" s="206" t="s">
        <v>133</v>
      </c>
      <c r="E182" s="207" t="s">
        <v>1514</v>
      </c>
      <c r="F182" s="208" t="s">
        <v>1515</v>
      </c>
      <c r="G182" s="209" t="s">
        <v>302</v>
      </c>
      <c r="H182" s="210">
        <v>2</v>
      </c>
      <c r="I182" s="211"/>
      <c r="J182" s="212">
        <f>ROUND(I182*H182,2)</f>
        <v>0</v>
      </c>
      <c r="K182" s="208" t="s">
        <v>137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0.0030422499999999998</v>
      </c>
      <c r="R182" s="215">
        <f>Q182*H182</f>
        <v>0.0060844999999999996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311</v>
      </c>
      <c r="AT182" s="217" t="s">
        <v>133</v>
      </c>
      <c r="AU182" s="217" t="s">
        <v>82</v>
      </c>
      <c r="AY182" s="19" t="s">
        <v>130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311</v>
      </c>
      <c r="BM182" s="217" t="s">
        <v>1516</v>
      </c>
    </row>
    <row r="183" s="2" customFormat="1">
      <c r="A183" s="40"/>
      <c r="B183" s="41"/>
      <c r="C183" s="42"/>
      <c r="D183" s="219" t="s">
        <v>140</v>
      </c>
      <c r="E183" s="42"/>
      <c r="F183" s="220" t="s">
        <v>1517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140</v>
      </c>
      <c r="AU183" s="19" t="s">
        <v>82</v>
      </c>
    </row>
    <row r="184" s="2" customFormat="1">
      <c r="A184" s="40"/>
      <c r="B184" s="41"/>
      <c r="C184" s="42"/>
      <c r="D184" s="224" t="s">
        <v>141</v>
      </c>
      <c r="E184" s="42"/>
      <c r="F184" s="225" t="s">
        <v>1518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141</v>
      </c>
      <c r="AU184" s="19" t="s">
        <v>82</v>
      </c>
    </row>
    <row r="185" s="2" customFormat="1" ht="16.5" customHeight="1">
      <c r="A185" s="40"/>
      <c r="B185" s="41"/>
      <c r="C185" s="206" t="s">
        <v>372</v>
      </c>
      <c r="D185" s="206" t="s">
        <v>133</v>
      </c>
      <c r="E185" s="207" t="s">
        <v>1519</v>
      </c>
      <c r="F185" s="208" t="s">
        <v>1520</v>
      </c>
      <c r="G185" s="209" t="s">
        <v>302</v>
      </c>
      <c r="H185" s="210">
        <v>5</v>
      </c>
      <c r="I185" s="211"/>
      <c r="J185" s="212">
        <f>ROUND(I185*H185,2)</f>
        <v>0</v>
      </c>
      <c r="K185" s="208" t="s">
        <v>137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0.0020098999999999998</v>
      </c>
      <c r="R185" s="215">
        <f>Q185*H185</f>
        <v>0.010049499999999999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311</v>
      </c>
      <c r="AT185" s="217" t="s">
        <v>133</v>
      </c>
      <c r="AU185" s="217" t="s">
        <v>82</v>
      </c>
      <c r="AY185" s="19" t="s">
        <v>130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311</v>
      </c>
      <c r="BM185" s="217" t="s">
        <v>1521</v>
      </c>
    </row>
    <row r="186" s="2" customFormat="1">
      <c r="A186" s="40"/>
      <c r="B186" s="41"/>
      <c r="C186" s="42"/>
      <c r="D186" s="219" t="s">
        <v>140</v>
      </c>
      <c r="E186" s="42"/>
      <c r="F186" s="220" t="s">
        <v>1522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140</v>
      </c>
      <c r="AU186" s="19" t="s">
        <v>82</v>
      </c>
    </row>
    <row r="187" s="2" customFormat="1">
      <c r="A187" s="40"/>
      <c r="B187" s="41"/>
      <c r="C187" s="42"/>
      <c r="D187" s="224" t="s">
        <v>141</v>
      </c>
      <c r="E187" s="42"/>
      <c r="F187" s="225" t="s">
        <v>1523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141</v>
      </c>
      <c r="AU187" s="19" t="s">
        <v>82</v>
      </c>
    </row>
    <row r="188" s="2" customFormat="1" ht="16.5" customHeight="1">
      <c r="A188" s="40"/>
      <c r="B188" s="41"/>
      <c r="C188" s="206" t="s">
        <v>379</v>
      </c>
      <c r="D188" s="206" t="s">
        <v>133</v>
      </c>
      <c r="E188" s="207" t="s">
        <v>1524</v>
      </c>
      <c r="F188" s="208" t="s">
        <v>1525</v>
      </c>
      <c r="G188" s="209" t="s">
        <v>302</v>
      </c>
      <c r="H188" s="210">
        <v>10</v>
      </c>
      <c r="I188" s="211"/>
      <c r="J188" s="212">
        <f>ROUND(I188*H188,2)</f>
        <v>0</v>
      </c>
      <c r="K188" s="208" t="s">
        <v>137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0.00041189999999999998</v>
      </c>
      <c r="R188" s="215">
        <f>Q188*H188</f>
        <v>0.0041189999999999994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311</v>
      </c>
      <c r="AT188" s="217" t="s">
        <v>133</v>
      </c>
      <c r="AU188" s="217" t="s">
        <v>82</v>
      </c>
      <c r="AY188" s="19" t="s">
        <v>130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311</v>
      </c>
      <c r="BM188" s="217" t="s">
        <v>1526</v>
      </c>
    </row>
    <row r="189" s="2" customFormat="1">
      <c r="A189" s="40"/>
      <c r="B189" s="41"/>
      <c r="C189" s="42"/>
      <c r="D189" s="219" t="s">
        <v>140</v>
      </c>
      <c r="E189" s="42"/>
      <c r="F189" s="220" t="s">
        <v>1527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140</v>
      </c>
      <c r="AU189" s="19" t="s">
        <v>82</v>
      </c>
    </row>
    <row r="190" s="2" customFormat="1">
      <c r="A190" s="40"/>
      <c r="B190" s="41"/>
      <c r="C190" s="42"/>
      <c r="D190" s="224" t="s">
        <v>141</v>
      </c>
      <c r="E190" s="42"/>
      <c r="F190" s="225" t="s">
        <v>1528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141</v>
      </c>
      <c r="AU190" s="19" t="s">
        <v>82</v>
      </c>
    </row>
    <row r="191" s="2" customFormat="1" ht="16.5" customHeight="1">
      <c r="A191" s="40"/>
      <c r="B191" s="41"/>
      <c r="C191" s="206" t="s">
        <v>386</v>
      </c>
      <c r="D191" s="206" t="s">
        <v>133</v>
      </c>
      <c r="E191" s="207" t="s">
        <v>1529</v>
      </c>
      <c r="F191" s="208" t="s">
        <v>1530</v>
      </c>
      <c r="G191" s="209" t="s">
        <v>302</v>
      </c>
      <c r="H191" s="210">
        <v>6</v>
      </c>
      <c r="I191" s="211"/>
      <c r="J191" s="212">
        <f>ROUND(I191*H191,2)</f>
        <v>0</v>
      </c>
      <c r="K191" s="208" t="s">
        <v>137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0.00047649999999999998</v>
      </c>
      <c r="R191" s="215">
        <f>Q191*H191</f>
        <v>0.002859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311</v>
      </c>
      <c r="AT191" s="217" t="s">
        <v>133</v>
      </c>
      <c r="AU191" s="217" t="s">
        <v>82</v>
      </c>
      <c r="AY191" s="19" t="s">
        <v>130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311</v>
      </c>
      <c r="BM191" s="217" t="s">
        <v>1531</v>
      </c>
    </row>
    <row r="192" s="2" customFormat="1">
      <c r="A192" s="40"/>
      <c r="B192" s="41"/>
      <c r="C192" s="42"/>
      <c r="D192" s="219" t="s">
        <v>140</v>
      </c>
      <c r="E192" s="42"/>
      <c r="F192" s="220" t="s">
        <v>1532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140</v>
      </c>
      <c r="AU192" s="19" t="s">
        <v>82</v>
      </c>
    </row>
    <row r="193" s="2" customFormat="1">
      <c r="A193" s="40"/>
      <c r="B193" s="41"/>
      <c r="C193" s="42"/>
      <c r="D193" s="224" t="s">
        <v>141</v>
      </c>
      <c r="E193" s="42"/>
      <c r="F193" s="225" t="s">
        <v>1533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141</v>
      </c>
      <c r="AU193" s="19" t="s">
        <v>82</v>
      </c>
    </row>
    <row r="194" s="2" customFormat="1" ht="16.5" customHeight="1">
      <c r="A194" s="40"/>
      <c r="B194" s="41"/>
      <c r="C194" s="206" t="s">
        <v>392</v>
      </c>
      <c r="D194" s="206" t="s">
        <v>133</v>
      </c>
      <c r="E194" s="207" t="s">
        <v>1534</v>
      </c>
      <c r="F194" s="208" t="s">
        <v>1535</v>
      </c>
      <c r="G194" s="209" t="s">
        <v>302</v>
      </c>
      <c r="H194" s="210">
        <v>3</v>
      </c>
      <c r="I194" s="211"/>
      <c r="J194" s="212">
        <f>ROUND(I194*H194,2)</f>
        <v>0</v>
      </c>
      <c r="K194" s="208" t="s">
        <v>137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0.0007092</v>
      </c>
      <c r="R194" s="215">
        <f>Q194*H194</f>
        <v>0.0021275999999999999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311</v>
      </c>
      <c r="AT194" s="217" t="s">
        <v>133</v>
      </c>
      <c r="AU194" s="217" t="s">
        <v>82</v>
      </c>
      <c r="AY194" s="19" t="s">
        <v>130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311</v>
      </c>
      <c r="BM194" s="217" t="s">
        <v>1536</v>
      </c>
    </row>
    <row r="195" s="2" customFormat="1">
      <c r="A195" s="40"/>
      <c r="B195" s="41"/>
      <c r="C195" s="42"/>
      <c r="D195" s="219" t="s">
        <v>140</v>
      </c>
      <c r="E195" s="42"/>
      <c r="F195" s="220" t="s">
        <v>1537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140</v>
      </c>
      <c r="AU195" s="19" t="s">
        <v>82</v>
      </c>
    </row>
    <row r="196" s="2" customFormat="1">
      <c r="A196" s="40"/>
      <c r="B196" s="41"/>
      <c r="C196" s="42"/>
      <c r="D196" s="224" t="s">
        <v>141</v>
      </c>
      <c r="E196" s="42"/>
      <c r="F196" s="225" t="s">
        <v>1538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141</v>
      </c>
      <c r="AU196" s="19" t="s">
        <v>82</v>
      </c>
    </row>
    <row r="197" s="2" customFormat="1" ht="16.5" customHeight="1">
      <c r="A197" s="40"/>
      <c r="B197" s="41"/>
      <c r="C197" s="206" t="s">
        <v>399</v>
      </c>
      <c r="D197" s="206" t="s">
        <v>133</v>
      </c>
      <c r="E197" s="207" t="s">
        <v>1539</v>
      </c>
      <c r="F197" s="208" t="s">
        <v>1540</v>
      </c>
      <c r="G197" s="209" t="s">
        <v>302</v>
      </c>
      <c r="H197" s="210">
        <v>6</v>
      </c>
      <c r="I197" s="211"/>
      <c r="J197" s="212">
        <f>ROUND(I197*H197,2)</f>
        <v>0</v>
      </c>
      <c r="K197" s="208" t="s">
        <v>137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0.0022361999999999998</v>
      </c>
      <c r="R197" s="215">
        <f>Q197*H197</f>
        <v>0.013417199999999999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311</v>
      </c>
      <c r="AT197" s="217" t="s">
        <v>133</v>
      </c>
      <c r="AU197" s="217" t="s">
        <v>82</v>
      </c>
      <c r="AY197" s="19" t="s">
        <v>130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311</v>
      </c>
      <c r="BM197" s="217" t="s">
        <v>1541</v>
      </c>
    </row>
    <row r="198" s="2" customFormat="1">
      <c r="A198" s="40"/>
      <c r="B198" s="41"/>
      <c r="C198" s="42"/>
      <c r="D198" s="219" t="s">
        <v>140</v>
      </c>
      <c r="E198" s="42"/>
      <c r="F198" s="220" t="s">
        <v>1542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140</v>
      </c>
      <c r="AU198" s="19" t="s">
        <v>82</v>
      </c>
    </row>
    <row r="199" s="2" customFormat="1">
      <c r="A199" s="40"/>
      <c r="B199" s="41"/>
      <c r="C199" s="42"/>
      <c r="D199" s="224" t="s">
        <v>141</v>
      </c>
      <c r="E199" s="42"/>
      <c r="F199" s="225" t="s">
        <v>1543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141</v>
      </c>
      <c r="AU199" s="19" t="s">
        <v>82</v>
      </c>
    </row>
    <row r="200" s="2" customFormat="1" ht="16.5" customHeight="1">
      <c r="A200" s="40"/>
      <c r="B200" s="41"/>
      <c r="C200" s="206" t="s">
        <v>406</v>
      </c>
      <c r="D200" s="206" t="s">
        <v>133</v>
      </c>
      <c r="E200" s="207" t="s">
        <v>1544</v>
      </c>
      <c r="F200" s="208" t="s">
        <v>1545</v>
      </c>
      <c r="G200" s="209" t="s">
        <v>169</v>
      </c>
      <c r="H200" s="210">
        <v>5</v>
      </c>
      <c r="I200" s="211"/>
      <c r="J200" s="212">
        <f>ROUND(I200*H200,2)</f>
        <v>0</v>
      </c>
      <c r="K200" s="208" t="s">
        <v>137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311</v>
      </c>
      <c r="AT200" s="217" t="s">
        <v>133</v>
      </c>
      <c r="AU200" s="217" t="s">
        <v>82</v>
      </c>
      <c r="AY200" s="19" t="s">
        <v>130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311</v>
      </c>
      <c r="BM200" s="217" t="s">
        <v>1546</v>
      </c>
    </row>
    <row r="201" s="2" customFormat="1">
      <c r="A201" s="40"/>
      <c r="B201" s="41"/>
      <c r="C201" s="42"/>
      <c r="D201" s="219" t="s">
        <v>140</v>
      </c>
      <c r="E201" s="42"/>
      <c r="F201" s="220" t="s">
        <v>1547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140</v>
      </c>
      <c r="AU201" s="19" t="s">
        <v>82</v>
      </c>
    </row>
    <row r="202" s="2" customFormat="1">
      <c r="A202" s="40"/>
      <c r="B202" s="41"/>
      <c r="C202" s="42"/>
      <c r="D202" s="224" t="s">
        <v>141</v>
      </c>
      <c r="E202" s="42"/>
      <c r="F202" s="225" t="s">
        <v>1548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141</v>
      </c>
      <c r="AU202" s="19" t="s">
        <v>82</v>
      </c>
    </row>
    <row r="203" s="2" customFormat="1" ht="16.5" customHeight="1">
      <c r="A203" s="40"/>
      <c r="B203" s="41"/>
      <c r="C203" s="206" t="s">
        <v>89</v>
      </c>
      <c r="D203" s="206" t="s">
        <v>133</v>
      </c>
      <c r="E203" s="207" t="s">
        <v>1549</v>
      </c>
      <c r="F203" s="208" t="s">
        <v>1550</v>
      </c>
      <c r="G203" s="209" t="s">
        <v>169</v>
      </c>
      <c r="H203" s="210">
        <v>2</v>
      </c>
      <c r="I203" s="211"/>
      <c r="J203" s="212">
        <f>ROUND(I203*H203,2)</f>
        <v>0</v>
      </c>
      <c r="K203" s="208" t="s">
        <v>137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311</v>
      </c>
      <c r="AT203" s="217" t="s">
        <v>133</v>
      </c>
      <c r="AU203" s="217" t="s">
        <v>82</v>
      </c>
      <c r="AY203" s="19" t="s">
        <v>130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311</v>
      </c>
      <c r="BM203" s="217" t="s">
        <v>1551</v>
      </c>
    </row>
    <row r="204" s="2" customFormat="1">
      <c r="A204" s="40"/>
      <c r="B204" s="41"/>
      <c r="C204" s="42"/>
      <c r="D204" s="219" t="s">
        <v>140</v>
      </c>
      <c r="E204" s="42"/>
      <c r="F204" s="220" t="s">
        <v>1552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140</v>
      </c>
      <c r="AU204" s="19" t="s">
        <v>82</v>
      </c>
    </row>
    <row r="205" s="2" customFormat="1">
      <c r="A205" s="40"/>
      <c r="B205" s="41"/>
      <c r="C205" s="42"/>
      <c r="D205" s="224" t="s">
        <v>141</v>
      </c>
      <c r="E205" s="42"/>
      <c r="F205" s="225" t="s">
        <v>1553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141</v>
      </c>
      <c r="AU205" s="19" t="s">
        <v>82</v>
      </c>
    </row>
    <row r="206" s="2" customFormat="1" ht="16.5" customHeight="1">
      <c r="A206" s="40"/>
      <c r="B206" s="41"/>
      <c r="C206" s="206" t="s">
        <v>418</v>
      </c>
      <c r="D206" s="206" t="s">
        <v>133</v>
      </c>
      <c r="E206" s="207" t="s">
        <v>1554</v>
      </c>
      <c r="F206" s="208" t="s">
        <v>1555</v>
      </c>
      <c r="G206" s="209" t="s">
        <v>169</v>
      </c>
      <c r="H206" s="210">
        <v>5</v>
      </c>
      <c r="I206" s="211"/>
      <c r="J206" s="212">
        <f>ROUND(I206*H206,2)</f>
        <v>0</v>
      </c>
      <c r="K206" s="208" t="s">
        <v>137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311</v>
      </c>
      <c r="AT206" s="217" t="s">
        <v>133</v>
      </c>
      <c r="AU206" s="217" t="s">
        <v>82</v>
      </c>
      <c r="AY206" s="19" t="s">
        <v>130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311</v>
      </c>
      <c r="BM206" s="217" t="s">
        <v>1556</v>
      </c>
    </row>
    <row r="207" s="2" customFormat="1">
      <c r="A207" s="40"/>
      <c r="B207" s="41"/>
      <c r="C207" s="42"/>
      <c r="D207" s="219" t="s">
        <v>140</v>
      </c>
      <c r="E207" s="42"/>
      <c r="F207" s="220" t="s">
        <v>1557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140</v>
      </c>
      <c r="AU207" s="19" t="s">
        <v>82</v>
      </c>
    </row>
    <row r="208" s="2" customFormat="1">
      <c r="A208" s="40"/>
      <c r="B208" s="41"/>
      <c r="C208" s="42"/>
      <c r="D208" s="224" t="s">
        <v>141</v>
      </c>
      <c r="E208" s="42"/>
      <c r="F208" s="225" t="s">
        <v>1558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141</v>
      </c>
      <c r="AU208" s="19" t="s">
        <v>82</v>
      </c>
    </row>
    <row r="209" s="2" customFormat="1" ht="24.15" customHeight="1">
      <c r="A209" s="40"/>
      <c r="B209" s="41"/>
      <c r="C209" s="206" t="s">
        <v>425</v>
      </c>
      <c r="D209" s="206" t="s">
        <v>133</v>
      </c>
      <c r="E209" s="207" t="s">
        <v>1559</v>
      </c>
      <c r="F209" s="208" t="s">
        <v>1560</v>
      </c>
      <c r="G209" s="209" t="s">
        <v>169</v>
      </c>
      <c r="H209" s="210">
        <v>1</v>
      </c>
      <c r="I209" s="211"/>
      <c r="J209" s="212">
        <f>ROUND(I209*H209,2)</f>
        <v>0</v>
      </c>
      <c r="K209" s="208" t="s">
        <v>137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0.0011199999999999999</v>
      </c>
      <c r="R209" s="215">
        <f>Q209*H209</f>
        <v>0.0011199999999999999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311</v>
      </c>
      <c r="AT209" s="217" t="s">
        <v>133</v>
      </c>
      <c r="AU209" s="217" t="s">
        <v>82</v>
      </c>
      <c r="AY209" s="19" t="s">
        <v>130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311</v>
      </c>
      <c r="BM209" s="217" t="s">
        <v>1561</v>
      </c>
    </row>
    <row r="210" s="2" customFormat="1">
      <c r="A210" s="40"/>
      <c r="B210" s="41"/>
      <c r="C210" s="42"/>
      <c r="D210" s="219" t="s">
        <v>140</v>
      </c>
      <c r="E210" s="42"/>
      <c r="F210" s="220" t="s">
        <v>1562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140</v>
      </c>
      <c r="AU210" s="19" t="s">
        <v>82</v>
      </c>
    </row>
    <row r="211" s="2" customFormat="1">
      <c r="A211" s="40"/>
      <c r="B211" s="41"/>
      <c r="C211" s="42"/>
      <c r="D211" s="224" t="s">
        <v>141</v>
      </c>
      <c r="E211" s="42"/>
      <c r="F211" s="225" t="s">
        <v>1563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141</v>
      </c>
      <c r="AU211" s="19" t="s">
        <v>82</v>
      </c>
    </row>
    <row r="212" s="2" customFormat="1" ht="16.5" customHeight="1">
      <c r="A212" s="40"/>
      <c r="B212" s="41"/>
      <c r="C212" s="206" t="s">
        <v>433</v>
      </c>
      <c r="D212" s="206" t="s">
        <v>133</v>
      </c>
      <c r="E212" s="207" t="s">
        <v>1564</v>
      </c>
      <c r="F212" s="208" t="s">
        <v>1565</v>
      </c>
      <c r="G212" s="209" t="s">
        <v>169</v>
      </c>
      <c r="H212" s="210">
        <v>1</v>
      </c>
      <c r="I212" s="211"/>
      <c r="J212" s="212">
        <f>ROUND(I212*H212,2)</f>
        <v>0</v>
      </c>
      <c r="K212" s="208" t="s">
        <v>137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0.00028499999999999999</v>
      </c>
      <c r="R212" s="215">
        <f>Q212*H212</f>
        <v>0.00028499999999999999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311</v>
      </c>
      <c r="AT212" s="217" t="s">
        <v>133</v>
      </c>
      <c r="AU212" s="217" t="s">
        <v>82</v>
      </c>
      <c r="AY212" s="19" t="s">
        <v>130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311</v>
      </c>
      <c r="BM212" s="217" t="s">
        <v>1566</v>
      </c>
    </row>
    <row r="213" s="2" customFormat="1">
      <c r="A213" s="40"/>
      <c r="B213" s="41"/>
      <c r="C213" s="42"/>
      <c r="D213" s="219" t="s">
        <v>140</v>
      </c>
      <c r="E213" s="42"/>
      <c r="F213" s="220" t="s">
        <v>1567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140</v>
      </c>
      <c r="AU213" s="19" t="s">
        <v>82</v>
      </c>
    </row>
    <row r="214" s="2" customFormat="1">
      <c r="A214" s="40"/>
      <c r="B214" s="41"/>
      <c r="C214" s="42"/>
      <c r="D214" s="224" t="s">
        <v>141</v>
      </c>
      <c r="E214" s="42"/>
      <c r="F214" s="225" t="s">
        <v>1568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141</v>
      </c>
      <c r="AU214" s="19" t="s">
        <v>82</v>
      </c>
    </row>
    <row r="215" s="2" customFormat="1" ht="16.5" customHeight="1">
      <c r="A215" s="40"/>
      <c r="B215" s="41"/>
      <c r="C215" s="206" t="s">
        <v>444</v>
      </c>
      <c r="D215" s="206" t="s">
        <v>133</v>
      </c>
      <c r="E215" s="207" t="s">
        <v>1569</v>
      </c>
      <c r="F215" s="208" t="s">
        <v>1570</v>
      </c>
      <c r="G215" s="209" t="s">
        <v>302</v>
      </c>
      <c r="H215" s="210">
        <v>46</v>
      </c>
      <c r="I215" s="211"/>
      <c r="J215" s="212">
        <f>ROUND(I215*H215,2)</f>
        <v>0</v>
      </c>
      <c r="K215" s="208" t="s">
        <v>137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311</v>
      </c>
      <c r="AT215" s="217" t="s">
        <v>133</v>
      </c>
      <c r="AU215" s="217" t="s">
        <v>82</v>
      </c>
      <c r="AY215" s="19" t="s">
        <v>130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311</v>
      </c>
      <c r="BM215" s="217" t="s">
        <v>1571</v>
      </c>
    </row>
    <row r="216" s="2" customFormat="1">
      <c r="A216" s="40"/>
      <c r="B216" s="41"/>
      <c r="C216" s="42"/>
      <c r="D216" s="219" t="s">
        <v>140</v>
      </c>
      <c r="E216" s="42"/>
      <c r="F216" s="220" t="s">
        <v>1572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140</v>
      </c>
      <c r="AU216" s="19" t="s">
        <v>82</v>
      </c>
    </row>
    <row r="217" s="2" customFormat="1">
      <c r="A217" s="40"/>
      <c r="B217" s="41"/>
      <c r="C217" s="42"/>
      <c r="D217" s="224" t="s">
        <v>141</v>
      </c>
      <c r="E217" s="42"/>
      <c r="F217" s="225" t="s">
        <v>1573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141</v>
      </c>
      <c r="AU217" s="19" t="s">
        <v>82</v>
      </c>
    </row>
    <row r="218" s="2" customFormat="1" ht="16.5" customHeight="1">
      <c r="A218" s="40"/>
      <c r="B218" s="41"/>
      <c r="C218" s="206" t="s">
        <v>451</v>
      </c>
      <c r="D218" s="206" t="s">
        <v>133</v>
      </c>
      <c r="E218" s="207" t="s">
        <v>1574</v>
      </c>
      <c r="F218" s="208" t="s">
        <v>1575</v>
      </c>
      <c r="G218" s="209" t="s">
        <v>827</v>
      </c>
      <c r="H218" s="271"/>
      <c r="I218" s="211"/>
      <c r="J218" s="212">
        <f>ROUND(I218*H218,2)</f>
        <v>0</v>
      </c>
      <c r="K218" s="208" t="s">
        <v>137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311</v>
      </c>
      <c r="AT218" s="217" t="s">
        <v>133</v>
      </c>
      <c r="AU218" s="217" t="s">
        <v>82</v>
      </c>
      <c r="AY218" s="19" t="s">
        <v>130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311</v>
      </c>
      <c r="BM218" s="217" t="s">
        <v>1576</v>
      </c>
    </row>
    <row r="219" s="2" customFormat="1">
      <c r="A219" s="40"/>
      <c r="B219" s="41"/>
      <c r="C219" s="42"/>
      <c r="D219" s="219" t="s">
        <v>140</v>
      </c>
      <c r="E219" s="42"/>
      <c r="F219" s="220" t="s">
        <v>1577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140</v>
      </c>
      <c r="AU219" s="19" t="s">
        <v>82</v>
      </c>
    </row>
    <row r="220" s="2" customFormat="1">
      <c r="A220" s="40"/>
      <c r="B220" s="41"/>
      <c r="C220" s="42"/>
      <c r="D220" s="224" t="s">
        <v>141</v>
      </c>
      <c r="E220" s="42"/>
      <c r="F220" s="225" t="s">
        <v>1578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141</v>
      </c>
      <c r="AU220" s="19" t="s">
        <v>82</v>
      </c>
    </row>
    <row r="221" s="12" customFormat="1" ht="22.8" customHeight="1">
      <c r="A221" s="12"/>
      <c r="B221" s="190"/>
      <c r="C221" s="191"/>
      <c r="D221" s="192" t="s">
        <v>71</v>
      </c>
      <c r="E221" s="204" t="s">
        <v>1579</v>
      </c>
      <c r="F221" s="204" t="s">
        <v>1580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SUM(P222:P269)</f>
        <v>0</v>
      </c>
      <c r="Q221" s="198"/>
      <c r="R221" s="199">
        <f>SUM(R222:R269)</f>
        <v>0.2482892028</v>
      </c>
      <c r="S221" s="198"/>
      <c r="T221" s="200">
        <f>SUM(T222:T269)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82</v>
      </c>
      <c r="AT221" s="202" t="s">
        <v>71</v>
      </c>
      <c r="AU221" s="202" t="s">
        <v>80</v>
      </c>
      <c r="AY221" s="201" t="s">
        <v>130</v>
      </c>
      <c r="BK221" s="203">
        <f>SUM(BK222:BK269)</f>
        <v>0</v>
      </c>
    </row>
    <row r="222" s="2" customFormat="1" ht="16.5" customHeight="1">
      <c r="A222" s="40"/>
      <c r="B222" s="41"/>
      <c r="C222" s="206" t="s">
        <v>458</v>
      </c>
      <c r="D222" s="206" t="s">
        <v>133</v>
      </c>
      <c r="E222" s="207" t="s">
        <v>1581</v>
      </c>
      <c r="F222" s="208" t="s">
        <v>1582</v>
      </c>
      <c r="G222" s="209" t="s">
        <v>302</v>
      </c>
      <c r="H222" s="210">
        <v>110</v>
      </c>
      <c r="I222" s="211"/>
      <c r="J222" s="212">
        <f>ROUND(I222*H222,2)</f>
        <v>0</v>
      </c>
      <c r="K222" s="208" t="s">
        <v>137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0.00084230000000000004</v>
      </c>
      <c r="R222" s="215">
        <f>Q222*H222</f>
        <v>0.092652999999999999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311</v>
      </c>
      <c r="AT222" s="217" t="s">
        <v>133</v>
      </c>
      <c r="AU222" s="217" t="s">
        <v>82</v>
      </c>
      <c r="AY222" s="19" t="s">
        <v>130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311</v>
      </c>
      <c r="BM222" s="217" t="s">
        <v>1583</v>
      </c>
    </row>
    <row r="223" s="2" customFormat="1">
      <c r="A223" s="40"/>
      <c r="B223" s="41"/>
      <c r="C223" s="42"/>
      <c r="D223" s="219" t="s">
        <v>140</v>
      </c>
      <c r="E223" s="42"/>
      <c r="F223" s="220" t="s">
        <v>1584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82</v>
      </c>
    </row>
    <row r="224" s="2" customFormat="1">
      <c r="A224" s="40"/>
      <c r="B224" s="41"/>
      <c r="C224" s="42"/>
      <c r="D224" s="224" t="s">
        <v>141</v>
      </c>
      <c r="E224" s="42"/>
      <c r="F224" s="225" t="s">
        <v>1585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141</v>
      </c>
      <c r="AU224" s="19" t="s">
        <v>82</v>
      </c>
    </row>
    <row r="225" s="2" customFormat="1" ht="16.5" customHeight="1">
      <c r="A225" s="40"/>
      <c r="B225" s="41"/>
      <c r="C225" s="206" t="s">
        <v>466</v>
      </c>
      <c r="D225" s="206" t="s">
        <v>133</v>
      </c>
      <c r="E225" s="207" t="s">
        <v>1586</v>
      </c>
      <c r="F225" s="208" t="s">
        <v>1587</v>
      </c>
      <c r="G225" s="209" t="s">
        <v>302</v>
      </c>
      <c r="H225" s="210">
        <v>30</v>
      </c>
      <c r="I225" s="211"/>
      <c r="J225" s="212">
        <f>ROUND(I225*H225,2)</f>
        <v>0</v>
      </c>
      <c r="K225" s="208" t="s">
        <v>137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0.0011590999999999999</v>
      </c>
      <c r="R225" s="215">
        <f>Q225*H225</f>
        <v>0.034772999999999998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311</v>
      </c>
      <c r="AT225" s="217" t="s">
        <v>133</v>
      </c>
      <c r="AU225" s="217" t="s">
        <v>82</v>
      </c>
      <c r="AY225" s="19" t="s">
        <v>130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311</v>
      </c>
      <c r="BM225" s="217" t="s">
        <v>1588</v>
      </c>
    </row>
    <row r="226" s="2" customFormat="1">
      <c r="A226" s="40"/>
      <c r="B226" s="41"/>
      <c r="C226" s="42"/>
      <c r="D226" s="219" t="s">
        <v>140</v>
      </c>
      <c r="E226" s="42"/>
      <c r="F226" s="220" t="s">
        <v>1589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140</v>
      </c>
      <c r="AU226" s="19" t="s">
        <v>82</v>
      </c>
    </row>
    <row r="227" s="2" customFormat="1">
      <c r="A227" s="40"/>
      <c r="B227" s="41"/>
      <c r="C227" s="42"/>
      <c r="D227" s="224" t="s">
        <v>141</v>
      </c>
      <c r="E227" s="42"/>
      <c r="F227" s="225" t="s">
        <v>1590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141</v>
      </c>
      <c r="AU227" s="19" t="s">
        <v>82</v>
      </c>
    </row>
    <row r="228" s="2" customFormat="1" ht="16.5" customHeight="1">
      <c r="A228" s="40"/>
      <c r="B228" s="41"/>
      <c r="C228" s="206" t="s">
        <v>472</v>
      </c>
      <c r="D228" s="206" t="s">
        <v>133</v>
      </c>
      <c r="E228" s="207" t="s">
        <v>1591</v>
      </c>
      <c r="F228" s="208" t="s">
        <v>1592</v>
      </c>
      <c r="G228" s="209" t="s">
        <v>302</v>
      </c>
      <c r="H228" s="210">
        <v>44</v>
      </c>
      <c r="I228" s="211"/>
      <c r="J228" s="212">
        <f>ROUND(I228*H228,2)</f>
        <v>0</v>
      </c>
      <c r="K228" s="208" t="s">
        <v>137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0.0014411999999999999</v>
      </c>
      <c r="R228" s="215">
        <f>Q228*H228</f>
        <v>0.063412799999999991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311</v>
      </c>
      <c r="AT228" s="217" t="s">
        <v>133</v>
      </c>
      <c r="AU228" s="217" t="s">
        <v>82</v>
      </c>
      <c r="AY228" s="19" t="s">
        <v>130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311</v>
      </c>
      <c r="BM228" s="217" t="s">
        <v>1593</v>
      </c>
    </row>
    <row r="229" s="2" customFormat="1">
      <c r="A229" s="40"/>
      <c r="B229" s="41"/>
      <c r="C229" s="42"/>
      <c r="D229" s="219" t="s">
        <v>140</v>
      </c>
      <c r="E229" s="42"/>
      <c r="F229" s="220" t="s">
        <v>1594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82</v>
      </c>
    </row>
    <row r="230" s="2" customFormat="1">
      <c r="A230" s="40"/>
      <c r="B230" s="41"/>
      <c r="C230" s="42"/>
      <c r="D230" s="224" t="s">
        <v>141</v>
      </c>
      <c r="E230" s="42"/>
      <c r="F230" s="225" t="s">
        <v>1595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141</v>
      </c>
      <c r="AU230" s="19" t="s">
        <v>82</v>
      </c>
    </row>
    <row r="231" s="2" customFormat="1" ht="21.75" customHeight="1">
      <c r="A231" s="40"/>
      <c r="B231" s="41"/>
      <c r="C231" s="206" t="s">
        <v>476</v>
      </c>
      <c r="D231" s="206" t="s">
        <v>133</v>
      </c>
      <c r="E231" s="207" t="s">
        <v>1596</v>
      </c>
      <c r="F231" s="208" t="s">
        <v>1597</v>
      </c>
      <c r="G231" s="209" t="s">
        <v>302</v>
      </c>
      <c r="H231" s="210">
        <v>50</v>
      </c>
      <c r="I231" s="211"/>
      <c r="J231" s="212">
        <f>ROUND(I231*H231,2)</f>
        <v>0</v>
      </c>
      <c r="K231" s="208" t="s">
        <v>137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7.3860000000000001E-05</v>
      </c>
      <c r="R231" s="215">
        <f>Q231*H231</f>
        <v>0.0036930000000000001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311</v>
      </c>
      <c r="AT231" s="217" t="s">
        <v>133</v>
      </c>
      <c r="AU231" s="217" t="s">
        <v>82</v>
      </c>
      <c r="AY231" s="19" t="s">
        <v>130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311</v>
      </c>
      <c r="BM231" s="217" t="s">
        <v>1598</v>
      </c>
    </row>
    <row r="232" s="2" customFormat="1">
      <c r="A232" s="40"/>
      <c r="B232" s="41"/>
      <c r="C232" s="42"/>
      <c r="D232" s="219" t="s">
        <v>140</v>
      </c>
      <c r="E232" s="42"/>
      <c r="F232" s="220" t="s">
        <v>1599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140</v>
      </c>
      <c r="AU232" s="19" t="s">
        <v>82</v>
      </c>
    </row>
    <row r="233" s="2" customFormat="1">
      <c r="A233" s="40"/>
      <c r="B233" s="41"/>
      <c r="C233" s="42"/>
      <c r="D233" s="224" t="s">
        <v>141</v>
      </c>
      <c r="E233" s="42"/>
      <c r="F233" s="225" t="s">
        <v>1600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141</v>
      </c>
      <c r="AU233" s="19" t="s">
        <v>82</v>
      </c>
    </row>
    <row r="234" s="2" customFormat="1" ht="24.15" customHeight="1">
      <c r="A234" s="40"/>
      <c r="B234" s="41"/>
      <c r="C234" s="206" t="s">
        <v>92</v>
      </c>
      <c r="D234" s="206" t="s">
        <v>133</v>
      </c>
      <c r="E234" s="207" t="s">
        <v>1601</v>
      </c>
      <c r="F234" s="208" t="s">
        <v>1602</v>
      </c>
      <c r="G234" s="209" t="s">
        <v>302</v>
      </c>
      <c r="H234" s="210">
        <v>59</v>
      </c>
      <c r="I234" s="211"/>
      <c r="J234" s="212">
        <f>ROUND(I234*H234,2)</f>
        <v>0</v>
      </c>
      <c r="K234" s="208" t="s">
        <v>137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9.4640000000000002E-05</v>
      </c>
      <c r="R234" s="215">
        <f>Q234*H234</f>
        <v>0.0055837600000000001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311</v>
      </c>
      <c r="AT234" s="217" t="s">
        <v>133</v>
      </c>
      <c r="AU234" s="217" t="s">
        <v>82</v>
      </c>
      <c r="AY234" s="19" t="s">
        <v>130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311</v>
      </c>
      <c r="BM234" s="217" t="s">
        <v>1603</v>
      </c>
    </row>
    <row r="235" s="2" customFormat="1">
      <c r="A235" s="40"/>
      <c r="B235" s="41"/>
      <c r="C235" s="42"/>
      <c r="D235" s="219" t="s">
        <v>140</v>
      </c>
      <c r="E235" s="42"/>
      <c r="F235" s="220" t="s">
        <v>1604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140</v>
      </c>
      <c r="AU235" s="19" t="s">
        <v>82</v>
      </c>
    </row>
    <row r="236" s="2" customFormat="1">
      <c r="A236" s="40"/>
      <c r="B236" s="41"/>
      <c r="C236" s="42"/>
      <c r="D236" s="224" t="s">
        <v>141</v>
      </c>
      <c r="E236" s="42"/>
      <c r="F236" s="225" t="s">
        <v>1605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141</v>
      </c>
      <c r="AU236" s="19" t="s">
        <v>82</v>
      </c>
    </row>
    <row r="237" s="2" customFormat="1" ht="21.75" customHeight="1">
      <c r="A237" s="40"/>
      <c r="B237" s="41"/>
      <c r="C237" s="206" t="s">
        <v>486</v>
      </c>
      <c r="D237" s="206" t="s">
        <v>133</v>
      </c>
      <c r="E237" s="207" t="s">
        <v>1606</v>
      </c>
      <c r="F237" s="208" t="s">
        <v>1607</v>
      </c>
      <c r="G237" s="209" t="s">
        <v>302</v>
      </c>
      <c r="H237" s="210">
        <v>60</v>
      </c>
      <c r="I237" s="211"/>
      <c r="J237" s="212">
        <f>ROUND(I237*H237,2)</f>
        <v>0</v>
      </c>
      <c r="K237" s="208" t="s">
        <v>137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0.00012156</v>
      </c>
      <c r="R237" s="215">
        <f>Q237*H237</f>
        <v>0.0072935999999999999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311</v>
      </c>
      <c r="AT237" s="217" t="s">
        <v>133</v>
      </c>
      <c r="AU237" s="217" t="s">
        <v>82</v>
      </c>
      <c r="AY237" s="19" t="s">
        <v>130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311</v>
      </c>
      <c r="BM237" s="217" t="s">
        <v>1608</v>
      </c>
    </row>
    <row r="238" s="2" customFormat="1">
      <c r="A238" s="40"/>
      <c r="B238" s="41"/>
      <c r="C238" s="42"/>
      <c r="D238" s="219" t="s">
        <v>140</v>
      </c>
      <c r="E238" s="42"/>
      <c r="F238" s="220" t="s">
        <v>1609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140</v>
      </c>
      <c r="AU238" s="19" t="s">
        <v>82</v>
      </c>
    </row>
    <row r="239" s="2" customFormat="1">
      <c r="A239" s="40"/>
      <c r="B239" s="41"/>
      <c r="C239" s="42"/>
      <c r="D239" s="224" t="s">
        <v>141</v>
      </c>
      <c r="E239" s="42"/>
      <c r="F239" s="225" t="s">
        <v>1610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141</v>
      </c>
      <c r="AU239" s="19" t="s">
        <v>82</v>
      </c>
    </row>
    <row r="240" s="2" customFormat="1" ht="24.15" customHeight="1">
      <c r="A240" s="40"/>
      <c r="B240" s="41"/>
      <c r="C240" s="206" t="s">
        <v>494</v>
      </c>
      <c r="D240" s="206" t="s">
        <v>133</v>
      </c>
      <c r="E240" s="207" t="s">
        <v>1611</v>
      </c>
      <c r="F240" s="208" t="s">
        <v>1612</v>
      </c>
      <c r="G240" s="209" t="s">
        <v>302</v>
      </c>
      <c r="H240" s="210">
        <v>15</v>
      </c>
      <c r="I240" s="211"/>
      <c r="J240" s="212">
        <f>ROUND(I240*H240,2)</f>
        <v>0</v>
      </c>
      <c r="K240" s="208" t="s">
        <v>137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0.00016312</v>
      </c>
      <c r="R240" s="215">
        <f>Q240*H240</f>
        <v>0.0024467999999999998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311</v>
      </c>
      <c r="AT240" s="217" t="s">
        <v>133</v>
      </c>
      <c r="AU240" s="217" t="s">
        <v>82</v>
      </c>
      <c r="AY240" s="19" t="s">
        <v>130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311</v>
      </c>
      <c r="BM240" s="217" t="s">
        <v>1613</v>
      </c>
    </row>
    <row r="241" s="2" customFormat="1">
      <c r="A241" s="40"/>
      <c r="B241" s="41"/>
      <c r="C241" s="42"/>
      <c r="D241" s="219" t="s">
        <v>140</v>
      </c>
      <c r="E241" s="42"/>
      <c r="F241" s="220" t="s">
        <v>1614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140</v>
      </c>
      <c r="AU241" s="19" t="s">
        <v>82</v>
      </c>
    </row>
    <row r="242" s="2" customFormat="1">
      <c r="A242" s="40"/>
      <c r="B242" s="41"/>
      <c r="C242" s="42"/>
      <c r="D242" s="224" t="s">
        <v>141</v>
      </c>
      <c r="E242" s="42"/>
      <c r="F242" s="225" t="s">
        <v>1615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141</v>
      </c>
      <c r="AU242" s="19" t="s">
        <v>82</v>
      </c>
    </row>
    <row r="243" s="2" customFormat="1" ht="16.5" customHeight="1">
      <c r="A243" s="40"/>
      <c r="B243" s="41"/>
      <c r="C243" s="206" t="s">
        <v>500</v>
      </c>
      <c r="D243" s="206" t="s">
        <v>133</v>
      </c>
      <c r="E243" s="207" t="s">
        <v>1616</v>
      </c>
      <c r="F243" s="208" t="s">
        <v>1617</v>
      </c>
      <c r="G243" s="209" t="s">
        <v>169</v>
      </c>
      <c r="H243" s="210">
        <v>20</v>
      </c>
      <c r="I243" s="211"/>
      <c r="J243" s="212">
        <f>ROUND(I243*H243,2)</f>
        <v>0</v>
      </c>
      <c r="K243" s="208" t="s">
        <v>137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311</v>
      </c>
      <c r="AT243" s="217" t="s">
        <v>133</v>
      </c>
      <c r="AU243" s="217" t="s">
        <v>82</v>
      </c>
      <c r="AY243" s="19" t="s">
        <v>130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311</v>
      </c>
      <c r="BM243" s="217" t="s">
        <v>1618</v>
      </c>
    </row>
    <row r="244" s="2" customFormat="1">
      <c r="A244" s="40"/>
      <c r="B244" s="41"/>
      <c r="C244" s="42"/>
      <c r="D244" s="219" t="s">
        <v>140</v>
      </c>
      <c r="E244" s="42"/>
      <c r="F244" s="220" t="s">
        <v>1619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140</v>
      </c>
      <c r="AU244" s="19" t="s">
        <v>82</v>
      </c>
    </row>
    <row r="245" s="2" customFormat="1">
      <c r="A245" s="40"/>
      <c r="B245" s="41"/>
      <c r="C245" s="42"/>
      <c r="D245" s="224" t="s">
        <v>141</v>
      </c>
      <c r="E245" s="42"/>
      <c r="F245" s="225" t="s">
        <v>1620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141</v>
      </c>
      <c r="AU245" s="19" t="s">
        <v>82</v>
      </c>
    </row>
    <row r="246" s="2" customFormat="1" ht="16.5" customHeight="1">
      <c r="A246" s="40"/>
      <c r="B246" s="41"/>
      <c r="C246" s="206" t="s">
        <v>508</v>
      </c>
      <c r="D246" s="206" t="s">
        <v>133</v>
      </c>
      <c r="E246" s="207" t="s">
        <v>1621</v>
      </c>
      <c r="F246" s="208" t="s">
        <v>1622</v>
      </c>
      <c r="G246" s="209" t="s">
        <v>169</v>
      </c>
      <c r="H246" s="210">
        <v>1</v>
      </c>
      <c r="I246" s="211"/>
      <c r="J246" s="212">
        <f>ROUND(I246*H246,2)</f>
        <v>0</v>
      </c>
      <c r="K246" s="208" t="s">
        <v>137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0.00016956999999999999</v>
      </c>
      <c r="R246" s="215">
        <f>Q246*H246</f>
        <v>0.00016956999999999999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311</v>
      </c>
      <c r="AT246" s="217" t="s">
        <v>133</v>
      </c>
      <c r="AU246" s="217" t="s">
        <v>82</v>
      </c>
      <c r="AY246" s="19" t="s">
        <v>130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311</v>
      </c>
      <c r="BM246" s="217" t="s">
        <v>1623</v>
      </c>
    </row>
    <row r="247" s="2" customFormat="1">
      <c r="A247" s="40"/>
      <c r="B247" s="41"/>
      <c r="C247" s="42"/>
      <c r="D247" s="219" t="s">
        <v>140</v>
      </c>
      <c r="E247" s="42"/>
      <c r="F247" s="220" t="s">
        <v>1624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140</v>
      </c>
      <c r="AU247" s="19" t="s">
        <v>82</v>
      </c>
    </row>
    <row r="248" s="2" customFormat="1">
      <c r="A248" s="40"/>
      <c r="B248" s="41"/>
      <c r="C248" s="42"/>
      <c r="D248" s="224" t="s">
        <v>141</v>
      </c>
      <c r="E248" s="42"/>
      <c r="F248" s="225" t="s">
        <v>1625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141</v>
      </c>
      <c r="AU248" s="19" t="s">
        <v>82</v>
      </c>
    </row>
    <row r="249" s="2" customFormat="1" ht="16.5" customHeight="1">
      <c r="A249" s="40"/>
      <c r="B249" s="41"/>
      <c r="C249" s="206" t="s">
        <v>515</v>
      </c>
      <c r="D249" s="206" t="s">
        <v>133</v>
      </c>
      <c r="E249" s="207" t="s">
        <v>1626</v>
      </c>
      <c r="F249" s="208" t="s">
        <v>1627</v>
      </c>
      <c r="G249" s="209" t="s">
        <v>169</v>
      </c>
      <c r="H249" s="210">
        <v>1</v>
      </c>
      <c r="I249" s="211"/>
      <c r="J249" s="212">
        <f>ROUND(I249*H249,2)</f>
        <v>0</v>
      </c>
      <c r="K249" s="208" t="s">
        <v>137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0.0004062688</v>
      </c>
      <c r="R249" s="215">
        <f>Q249*H249</f>
        <v>0.0004062688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311</v>
      </c>
      <c r="AT249" s="217" t="s">
        <v>133</v>
      </c>
      <c r="AU249" s="217" t="s">
        <v>82</v>
      </c>
      <c r="AY249" s="19" t="s">
        <v>130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311</v>
      </c>
      <c r="BM249" s="217" t="s">
        <v>1628</v>
      </c>
    </row>
    <row r="250" s="2" customFormat="1">
      <c r="A250" s="40"/>
      <c r="B250" s="41"/>
      <c r="C250" s="42"/>
      <c r="D250" s="219" t="s">
        <v>140</v>
      </c>
      <c r="E250" s="42"/>
      <c r="F250" s="220" t="s">
        <v>1629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140</v>
      </c>
      <c r="AU250" s="19" t="s">
        <v>82</v>
      </c>
    </row>
    <row r="251" s="2" customFormat="1">
      <c r="A251" s="40"/>
      <c r="B251" s="41"/>
      <c r="C251" s="42"/>
      <c r="D251" s="224" t="s">
        <v>141</v>
      </c>
      <c r="E251" s="42"/>
      <c r="F251" s="225" t="s">
        <v>1630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141</v>
      </c>
      <c r="AU251" s="19" t="s">
        <v>82</v>
      </c>
    </row>
    <row r="252" s="2" customFormat="1" ht="16.5" customHeight="1">
      <c r="A252" s="40"/>
      <c r="B252" s="41"/>
      <c r="C252" s="206" t="s">
        <v>521</v>
      </c>
      <c r="D252" s="206" t="s">
        <v>133</v>
      </c>
      <c r="E252" s="207" t="s">
        <v>1631</v>
      </c>
      <c r="F252" s="208" t="s">
        <v>1632</v>
      </c>
      <c r="G252" s="209" t="s">
        <v>169</v>
      </c>
      <c r="H252" s="210">
        <v>1</v>
      </c>
      <c r="I252" s="211"/>
      <c r="J252" s="212">
        <f>ROUND(I252*H252,2)</f>
        <v>0</v>
      </c>
      <c r="K252" s="208" t="s">
        <v>137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0.00020956999999999999</v>
      </c>
      <c r="R252" s="215">
        <f>Q252*H252</f>
        <v>0.00020956999999999999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311</v>
      </c>
      <c r="AT252" s="217" t="s">
        <v>133</v>
      </c>
      <c r="AU252" s="217" t="s">
        <v>82</v>
      </c>
      <c r="AY252" s="19" t="s">
        <v>130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311</v>
      </c>
      <c r="BM252" s="217" t="s">
        <v>1633</v>
      </c>
    </row>
    <row r="253" s="2" customFormat="1">
      <c r="A253" s="40"/>
      <c r="B253" s="41"/>
      <c r="C253" s="42"/>
      <c r="D253" s="219" t="s">
        <v>140</v>
      </c>
      <c r="E253" s="42"/>
      <c r="F253" s="220" t="s">
        <v>1634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82</v>
      </c>
    </row>
    <row r="254" s="2" customFormat="1">
      <c r="A254" s="40"/>
      <c r="B254" s="41"/>
      <c r="C254" s="42"/>
      <c r="D254" s="224" t="s">
        <v>141</v>
      </c>
      <c r="E254" s="42"/>
      <c r="F254" s="225" t="s">
        <v>1635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141</v>
      </c>
      <c r="AU254" s="19" t="s">
        <v>82</v>
      </c>
    </row>
    <row r="255" s="2" customFormat="1" ht="16.5" customHeight="1">
      <c r="A255" s="40"/>
      <c r="B255" s="41"/>
      <c r="C255" s="206" t="s">
        <v>529</v>
      </c>
      <c r="D255" s="206" t="s">
        <v>133</v>
      </c>
      <c r="E255" s="207" t="s">
        <v>1636</v>
      </c>
      <c r="F255" s="208" t="s">
        <v>1637</v>
      </c>
      <c r="G255" s="209" t="s">
        <v>169</v>
      </c>
      <c r="H255" s="210">
        <v>2</v>
      </c>
      <c r="I255" s="211"/>
      <c r="J255" s="212">
        <f>ROUND(I255*H255,2)</f>
        <v>0</v>
      </c>
      <c r="K255" s="208" t="s">
        <v>137</v>
      </c>
      <c r="L255" s="46"/>
      <c r="M255" s="213" t="s">
        <v>19</v>
      </c>
      <c r="N255" s="214" t="s">
        <v>43</v>
      </c>
      <c r="O255" s="86"/>
      <c r="P255" s="215">
        <f>O255*H255</f>
        <v>0</v>
      </c>
      <c r="Q255" s="215">
        <v>0.00033956999999999998</v>
      </c>
      <c r="R255" s="215">
        <f>Q255*H255</f>
        <v>0.00067913999999999995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311</v>
      </c>
      <c r="AT255" s="217" t="s">
        <v>133</v>
      </c>
      <c r="AU255" s="217" t="s">
        <v>82</v>
      </c>
      <c r="AY255" s="19" t="s">
        <v>130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311</v>
      </c>
      <c r="BM255" s="217" t="s">
        <v>1638</v>
      </c>
    </row>
    <row r="256" s="2" customFormat="1">
      <c r="A256" s="40"/>
      <c r="B256" s="41"/>
      <c r="C256" s="42"/>
      <c r="D256" s="219" t="s">
        <v>140</v>
      </c>
      <c r="E256" s="42"/>
      <c r="F256" s="220" t="s">
        <v>1639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140</v>
      </c>
      <c r="AU256" s="19" t="s">
        <v>82</v>
      </c>
    </row>
    <row r="257" s="2" customFormat="1">
      <c r="A257" s="40"/>
      <c r="B257" s="41"/>
      <c r="C257" s="42"/>
      <c r="D257" s="224" t="s">
        <v>141</v>
      </c>
      <c r="E257" s="42"/>
      <c r="F257" s="225" t="s">
        <v>1640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141</v>
      </c>
      <c r="AU257" s="19" t="s">
        <v>82</v>
      </c>
    </row>
    <row r="258" s="2" customFormat="1" ht="16.5" customHeight="1">
      <c r="A258" s="40"/>
      <c r="B258" s="41"/>
      <c r="C258" s="206" t="s">
        <v>535</v>
      </c>
      <c r="D258" s="206" t="s">
        <v>133</v>
      </c>
      <c r="E258" s="207" t="s">
        <v>1641</v>
      </c>
      <c r="F258" s="208" t="s">
        <v>1642</v>
      </c>
      <c r="G258" s="209" t="s">
        <v>169</v>
      </c>
      <c r="H258" s="210">
        <v>1</v>
      </c>
      <c r="I258" s="211"/>
      <c r="J258" s="212">
        <f>ROUND(I258*H258,2)</f>
        <v>0</v>
      </c>
      <c r="K258" s="208" t="s">
        <v>137</v>
      </c>
      <c r="L258" s="46"/>
      <c r="M258" s="213" t="s">
        <v>19</v>
      </c>
      <c r="N258" s="214" t="s">
        <v>43</v>
      </c>
      <c r="O258" s="86"/>
      <c r="P258" s="215">
        <f>O258*H258</f>
        <v>0</v>
      </c>
      <c r="Q258" s="215">
        <v>0.00021956999999999999</v>
      </c>
      <c r="R258" s="215">
        <f>Q258*H258</f>
        <v>0.00021956999999999999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311</v>
      </c>
      <c r="AT258" s="217" t="s">
        <v>133</v>
      </c>
      <c r="AU258" s="217" t="s">
        <v>82</v>
      </c>
      <c r="AY258" s="19" t="s">
        <v>130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80</v>
      </c>
      <c r="BK258" s="218">
        <f>ROUND(I258*H258,2)</f>
        <v>0</v>
      </c>
      <c r="BL258" s="19" t="s">
        <v>311</v>
      </c>
      <c r="BM258" s="217" t="s">
        <v>1643</v>
      </c>
    </row>
    <row r="259" s="2" customFormat="1">
      <c r="A259" s="40"/>
      <c r="B259" s="41"/>
      <c r="C259" s="42"/>
      <c r="D259" s="219" t="s">
        <v>140</v>
      </c>
      <c r="E259" s="42"/>
      <c r="F259" s="220" t="s">
        <v>1644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140</v>
      </c>
      <c r="AU259" s="19" t="s">
        <v>82</v>
      </c>
    </row>
    <row r="260" s="2" customFormat="1">
      <c r="A260" s="40"/>
      <c r="B260" s="41"/>
      <c r="C260" s="42"/>
      <c r="D260" s="224" t="s">
        <v>141</v>
      </c>
      <c r="E260" s="42"/>
      <c r="F260" s="225" t="s">
        <v>1645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141</v>
      </c>
      <c r="AU260" s="19" t="s">
        <v>82</v>
      </c>
    </row>
    <row r="261" s="2" customFormat="1" ht="16.5" customHeight="1">
      <c r="A261" s="40"/>
      <c r="B261" s="41"/>
      <c r="C261" s="206" t="s">
        <v>541</v>
      </c>
      <c r="D261" s="206" t="s">
        <v>133</v>
      </c>
      <c r="E261" s="207" t="s">
        <v>1646</v>
      </c>
      <c r="F261" s="208" t="s">
        <v>1647</v>
      </c>
      <c r="G261" s="209" t="s">
        <v>302</v>
      </c>
      <c r="H261" s="210">
        <v>184</v>
      </c>
      <c r="I261" s="211"/>
      <c r="J261" s="212">
        <f>ROUND(I261*H261,2)</f>
        <v>0</v>
      </c>
      <c r="K261" s="208" t="s">
        <v>137</v>
      </c>
      <c r="L261" s="46"/>
      <c r="M261" s="213" t="s">
        <v>19</v>
      </c>
      <c r="N261" s="214" t="s">
        <v>43</v>
      </c>
      <c r="O261" s="86"/>
      <c r="P261" s="215">
        <f>O261*H261</f>
        <v>0</v>
      </c>
      <c r="Q261" s="215">
        <v>0.00018972349999999999</v>
      </c>
      <c r="R261" s="215">
        <f>Q261*H261</f>
        <v>0.034909124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311</v>
      </c>
      <c r="AT261" s="217" t="s">
        <v>133</v>
      </c>
      <c r="AU261" s="217" t="s">
        <v>82</v>
      </c>
      <c r="AY261" s="19" t="s">
        <v>130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311</v>
      </c>
      <c r="BM261" s="217" t="s">
        <v>1648</v>
      </c>
    </row>
    <row r="262" s="2" customFormat="1">
      <c r="A262" s="40"/>
      <c r="B262" s="41"/>
      <c r="C262" s="42"/>
      <c r="D262" s="219" t="s">
        <v>140</v>
      </c>
      <c r="E262" s="42"/>
      <c r="F262" s="220" t="s">
        <v>1649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140</v>
      </c>
      <c r="AU262" s="19" t="s">
        <v>82</v>
      </c>
    </row>
    <row r="263" s="2" customFormat="1">
      <c r="A263" s="40"/>
      <c r="B263" s="41"/>
      <c r="C263" s="42"/>
      <c r="D263" s="224" t="s">
        <v>141</v>
      </c>
      <c r="E263" s="42"/>
      <c r="F263" s="225" t="s">
        <v>1650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141</v>
      </c>
      <c r="AU263" s="19" t="s">
        <v>82</v>
      </c>
    </row>
    <row r="264" s="2" customFormat="1" ht="16.5" customHeight="1">
      <c r="A264" s="40"/>
      <c r="B264" s="41"/>
      <c r="C264" s="206" t="s">
        <v>95</v>
      </c>
      <c r="D264" s="206" t="s">
        <v>133</v>
      </c>
      <c r="E264" s="207" t="s">
        <v>1651</v>
      </c>
      <c r="F264" s="208" t="s">
        <v>1652</v>
      </c>
      <c r="G264" s="209" t="s">
        <v>302</v>
      </c>
      <c r="H264" s="210">
        <v>184</v>
      </c>
      <c r="I264" s="211"/>
      <c r="J264" s="212">
        <f>ROUND(I264*H264,2)</f>
        <v>0</v>
      </c>
      <c r="K264" s="208" t="s">
        <v>137</v>
      </c>
      <c r="L264" s="46"/>
      <c r="M264" s="213" t="s">
        <v>19</v>
      </c>
      <c r="N264" s="214" t="s">
        <v>43</v>
      </c>
      <c r="O264" s="86"/>
      <c r="P264" s="215">
        <f>O264*H264</f>
        <v>0</v>
      </c>
      <c r="Q264" s="215">
        <v>1.0000000000000001E-05</v>
      </c>
      <c r="R264" s="215">
        <f>Q264*H264</f>
        <v>0.0018400000000000001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311</v>
      </c>
      <c r="AT264" s="217" t="s">
        <v>133</v>
      </c>
      <c r="AU264" s="217" t="s">
        <v>82</v>
      </c>
      <c r="AY264" s="19" t="s">
        <v>130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311</v>
      </c>
      <c r="BM264" s="217" t="s">
        <v>1653</v>
      </c>
    </row>
    <row r="265" s="2" customFormat="1">
      <c r="A265" s="40"/>
      <c r="B265" s="41"/>
      <c r="C265" s="42"/>
      <c r="D265" s="219" t="s">
        <v>140</v>
      </c>
      <c r="E265" s="42"/>
      <c r="F265" s="220" t="s">
        <v>1654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140</v>
      </c>
      <c r="AU265" s="19" t="s">
        <v>82</v>
      </c>
    </row>
    <row r="266" s="2" customFormat="1">
      <c r="A266" s="40"/>
      <c r="B266" s="41"/>
      <c r="C266" s="42"/>
      <c r="D266" s="224" t="s">
        <v>141</v>
      </c>
      <c r="E266" s="42"/>
      <c r="F266" s="225" t="s">
        <v>1655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141</v>
      </c>
      <c r="AU266" s="19" t="s">
        <v>82</v>
      </c>
    </row>
    <row r="267" s="2" customFormat="1" ht="16.5" customHeight="1">
      <c r="A267" s="40"/>
      <c r="B267" s="41"/>
      <c r="C267" s="206" t="s">
        <v>581</v>
      </c>
      <c r="D267" s="206" t="s">
        <v>133</v>
      </c>
      <c r="E267" s="207" t="s">
        <v>1656</v>
      </c>
      <c r="F267" s="208" t="s">
        <v>1657</v>
      </c>
      <c r="G267" s="209" t="s">
        <v>827</v>
      </c>
      <c r="H267" s="271"/>
      <c r="I267" s="211"/>
      <c r="J267" s="212">
        <f>ROUND(I267*H267,2)</f>
        <v>0</v>
      </c>
      <c r="K267" s="208" t="s">
        <v>137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311</v>
      </c>
      <c r="AT267" s="217" t="s">
        <v>133</v>
      </c>
      <c r="AU267" s="217" t="s">
        <v>82</v>
      </c>
      <c r="AY267" s="19" t="s">
        <v>130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311</v>
      </c>
      <c r="BM267" s="217" t="s">
        <v>1658</v>
      </c>
    </row>
    <row r="268" s="2" customFormat="1">
      <c r="A268" s="40"/>
      <c r="B268" s="41"/>
      <c r="C268" s="42"/>
      <c r="D268" s="219" t="s">
        <v>140</v>
      </c>
      <c r="E268" s="42"/>
      <c r="F268" s="220" t="s">
        <v>1659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140</v>
      </c>
      <c r="AU268" s="19" t="s">
        <v>82</v>
      </c>
    </row>
    <row r="269" s="2" customFormat="1">
      <c r="A269" s="40"/>
      <c r="B269" s="41"/>
      <c r="C269" s="42"/>
      <c r="D269" s="224" t="s">
        <v>141</v>
      </c>
      <c r="E269" s="42"/>
      <c r="F269" s="225" t="s">
        <v>1660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141</v>
      </c>
      <c r="AU269" s="19" t="s">
        <v>82</v>
      </c>
    </row>
    <row r="270" s="12" customFormat="1" ht="22.8" customHeight="1">
      <c r="A270" s="12"/>
      <c r="B270" s="190"/>
      <c r="C270" s="191"/>
      <c r="D270" s="192" t="s">
        <v>71</v>
      </c>
      <c r="E270" s="204" t="s">
        <v>1661</v>
      </c>
      <c r="F270" s="204" t="s">
        <v>1662</v>
      </c>
      <c r="G270" s="191"/>
      <c r="H270" s="191"/>
      <c r="I270" s="194"/>
      <c r="J270" s="205">
        <f>BK270</f>
        <v>0</v>
      </c>
      <c r="K270" s="191"/>
      <c r="L270" s="196"/>
      <c r="M270" s="197"/>
      <c r="N270" s="198"/>
      <c r="O270" s="198"/>
      <c r="P270" s="199">
        <f>SUM(P271:P315)</f>
        <v>0</v>
      </c>
      <c r="Q270" s="198"/>
      <c r="R270" s="199">
        <f>SUM(R271:R315)</f>
        <v>0.3145842646</v>
      </c>
      <c r="S270" s="198"/>
      <c r="T270" s="200">
        <f>SUM(T271:T315)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1" t="s">
        <v>82</v>
      </c>
      <c r="AT270" s="202" t="s">
        <v>71</v>
      </c>
      <c r="AU270" s="202" t="s">
        <v>80</v>
      </c>
      <c r="AY270" s="201" t="s">
        <v>130</v>
      </c>
      <c r="BK270" s="203">
        <f>SUM(BK271:BK315)</f>
        <v>0</v>
      </c>
    </row>
    <row r="271" s="2" customFormat="1" ht="16.5" customHeight="1">
      <c r="A271" s="40"/>
      <c r="B271" s="41"/>
      <c r="C271" s="206" t="s">
        <v>589</v>
      </c>
      <c r="D271" s="206" t="s">
        <v>133</v>
      </c>
      <c r="E271" s="207" t="s">
        <v>1663</v>
      </c>
      <c r="F271" s="208" t="s">
        <v>1664</v>
      </c>
      <c r="G271" s="209" t="s">
        <v>1665</v>
      </c>
      <c r="H271" s="210">
        <v>4</v>
      </c>
      <c r="I271" s="211"/>
      <c r="J271" s="212">
        <f>ROUND(I271*H271,2)</f>
        <v>0</v>
      </c>
      <c r="K271" s="208" t="s">
        <v>137</v>
      </c>
      <c r="L271" s="46"/>
      <c r="M271" s="213" t="s">
        <v>19</v>
      </c>
      <c r="N271" s="214" t="s">
        <v>43</v>
      </c>
      <c r="O271" s="86"/>
      <c r="P271" s="215">
        <f>O271*H271</f>
        <v>0</v>
      </c>
      <c r="Q271" s="215">
        <v>0.016968836300000002</v>
      </c>
      <c r="R271" s="215">
        <f>Q271*H271</f>
        <v>0.067875345200000006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311</v>
      </c>
      <c r="AT271" s="217" t="s">
        <v>133</v>
      </c>
      <c r="AU271" s="217" t="s">
        <v>82</v>
      </c>
      <c r="AY271" s="19" t="s">
        <v>130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80</v>
      </c>
      <c r="BK271" s="218">
        <f>ROUND(I271*H271,2)</f>
        <v>0</v>
      </c>
      <c r="BL271" s="19" t="s">
        <v>311</v>
      </c>
      <c r="BM271" s="217" t="s">
        <v>1666</v>
      </c>
    </row>
    <row r="272" s="2" customFormat="1">
      <c r="A272" s="40"/>
      <c r="B272" s="41"/>
      <c r="C272" s="42"/>
      <c r="D272" s="219" t="s">
        <v>140</v>
      </c>
      <c r="E272" s="42"/>
      <c r="F272" s="220" t="s">
        <v>1667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140</v>
      </c>
      <c r="AU272" s="19" t="s">
        <v>82</v>
      </c>
    </row>
    <row r="273" s="2" customFormat="1">
      <c r="A273" s="40"/>
      <c r="B273" s="41"/>
      <c r="C273" s="42"/>
      <c r="D273" s="224" t="s">
        <v>141</v>
      </c>
      <c r="E273" s="42"/>
      <c r="F273" s="225" t="s">
        <v>1668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141</v>
      </c>
      <c r="AU273" s="19" t="s">
        <v>82</v>
      </c>
    </row>
    <row r="274" s="2" customFormat="1" ht="16.5" customHeight="1">
      <c r="A274" s="40"/>
      <c r="B274" s="41"/>
      <c r="C274" s="206" t="s">
        <v>594</v>
      </c>
      <c r="D274" s="206" t="s">
        <v>133</v>
      </c>
      <c r="E274" s="207" t="s">
        <v>1669</v>
      </c>
      <c r="F274" s="208" t="s">
        <v>1670</v>
      </c>
      <c r="G274" s="209" t="s">
        <v>1665</v>
      </c>
      <c r="H274" s="210">
        <v>1</v>
      </c>
      <c r="I274" s="211"/>
      <c r="J274" s="212">
        <f>ROUND(I274*H274,2)</f>
        <v>0</v>
      </c>
      <c r="K274" s="208" t="s">
        <v>137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0.011969276500000001</v>
      </c>
      <c r="R274" s="215">
        <f>Q274*H274</f>
        <v>0.011969276500000001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311</v>
      </c>
      <c r="AT274" s="217" t="s">
        <v>133</v>
      </c>
      <c r="AU274" s="217" t="s">
        <v>82</v>
      </c>
      <c r="AY274" s="19" t="s">
        <v>130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311</v>
      </c>
      <c r="BM274" s="217" t="s">
        <v>1671</v>
      </c>
    </row>
    <row r="275" s="2" customFormat="1">
      <c r="A275" s="40"/>
      <c r="B275" s="41"/>
      <c r="C275" s="42"/>
      <c r="D275" s="219" t="s">
        <v>140</v>
      </c>
      <c r="E275" s="42"/>
      <c r="F275" s="220" t="s">
        <v>1672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140</v>
      </c>
      <c r="AU275" s="19" t="s">
        <v>82</v>
      </c>
    </row>
    <row r="276" s="2" customFormat="1">
      <c r="A276" s="40"/>
      <c r="B276" s="41"/>
      <c r="C276" s="42"/>
      <c r="D276" s="224" t="s">
        <v>141</v>
      </c>
      <c r="E276" s="42"/>
      <c r="F276" s="225" t="s">
        <v>1673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141</v>
      </c>
      <c r="AU276" s="19" t="s">
        <v>82</v>
      </c>
    </row>
    <row r="277" s="2" customFormat="1" ht="16.5" customHeight="1">
      <c r="A277" s="40"/>
      <c r="B277" s="41"/>
      <c r="C277" s="206" t="s">
        <v>601</v>
      </c>
      <c r="D277" s="206" t="s">
        <v>133</v>
      </c>
      <c r="E277" s="207" t="s">
        <v>1674</v>
      </c>
      <c r="F277" s="208" t="s">
        <v>1675</v>
      </c>
      <c r="G277" s="209" t="s">
        <v>1665</v>
      </c>
      <c r="H277" s="210">
        <v>4</v>
      </c>
      <c r="I277" s="211"/>
      <c r="J277" s="212">
        <f>ROUND(I277*H277,2)</f>
        <v>0</v>
      </c>
      <c r="K277" s="208" t="s">
        <v>137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0.016469276500000001</v>
      </c>
      <c r="R277" s="215">
        <f>Q277*H277</f>
        <v>0.065877106000000005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311</v>
      </c>
      <c r="AT277" s="217" t="s">
        <v>133</v>
      </c>
      <c r="AU277" s="217" t="s">
        <v>82</v>
      </c>
      <c r="AY277" s="19" t="s">
        <v>130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311</v>
      </c>
      <c r="BM277" s="217" t="s">
        <v>1676</v>
      </c>
    </row>
    <row r="278" s="2" customFormat="1">
      <c r="A278" s="40"/>
      <c r="B278" s="41"/>
      <c r="C278" s="42"/>
      <c r="D278" s="219" t="s">
        <v>140</v>
      </c>
      <c r="E278" s="42"/>
      <c r="F278" s="220" t="s">
        <v>1677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140</v>
      </c>
      <c r="AU278" s="19" t="s">
        <v>82</v>
      </c>
    </row>
    <row r="279" s="2" customFormat="1">
      <c r="A279" s="40"/>
      <c r="B279" s="41"/>
      <c r="C279" s="42"/>
      <c r="D279" s="224" t="s">
        <v>141</v>
      </c>
      <c r="E279" s="42"/>
      <c r="F279" s="225" t="s">
        <v>1678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141</v>
      </c>
      <c r="AU279" s="19" t="s">
        <v>82</v>
      </c>
    </row>
    <row r="280" s="2" customFormat="1" ht="16.5" customHeight="1">
      <c r="A280" s="40"/>
      <c r="B280" s="41"/>
      <c r="C280" s="206" t="s">
        <v>606</v>
      </c>
      <c r="D280" s="206" t="s">
        <v>133</v>
      </c>
      <c r="E280" s="207" t="s">
        <v>1679</v>
      </c>
      <c r="F280" s="208" t="s">
        <v>1680</v>
      </c>
      <c r="G280" s="209" t="s">
        <v>1665</v>
      </c>
      <c r="H280" s="210">
        <v>1</v>
      </c>
      <c r="I280" s="211"/>
      <c r="J280" s="212">
        <f>ROUND(I280*H280,2)</f>
        <v>0</v>
      </c>
      <c r="K280" s="208" t="s">
        <v>137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0.012340858499999999</v>
      </c>
      <c r="R280" s="215">
        <f>Q280*H280</f>
        <v>0.012340858499999999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311</v>
      </c>
      <c r="AT280" s="217" t="s">
        <v>133</v>
      </c>
      <c r="AU280" s="217" t="s">
        <v>82</v>
      </c>
      <c r="AY280" s="19" t="s">
        <v>130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311</v>
      </c>
      <c r="BM280" s="217" t="s">
        <v>1681</v>
      </c>
    </row>
    <row r="281" s="2" customFormat="1">
      <c r="A281" s="40"/>
      <c r="B281" s="41"/>
      <c r="C281" s="42"/>
      <c r="D281" s="219" t="s">
        <v>140</v>
      </c>
      <c r="E281" s="42"/>
      <c r="F281" s="220" t="s">
        <v>1682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140</v>
      </c>
      <c r="AU281" s="19" t="s">
        <v>82</v>
      </c>
    </row>
    <row r="282" s="2" customFormat="1">
      <c r="A282" s="40"/>
      <c r="B282" s="41"/>
      <c r="C282" s="42"/>
      <c r="D282" s="224" t="s">
        <v>141</v>
      </c>
      <c r="E282" s="42"/>
      <c r="F282" s="225" t="s">
        <v>1683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141</v>
      </c>
      <c r="AU282" s="19" t="s">
        <v>82</v>
      </c>
    </row>
    <row r="283" s="2" customFormat="1" ht="24.15" customHeight="1">
      <c r="A283" s="40"/>
      <c r="B283" s="41"/>
      <c r="C283" s="206" t="s">
        <v>612</v>
      </c>
      <c r="D283" s="206" t="s">
        <v>133</v>
      </c>
      <c r="E283" s="207" t="s">
        <v>1684</v>
      </c>
      <c r="F283" s="208" t="s">
        <v>1685</v>
      </c>
      <c r="G283" s="209" t="s">
        <v>1665</v>
      </c>
      <c r="H283" s="210">
        <v>1</v>
      </c>
      <c r="I283" s="211"/>
      <c r="J283" s="212">
        <f>ROUND(I283*H283,2)</f>
        <v>0</v>
      </c>
      <c r="K283" s="208" t="s">
        <v>137</v>
      </c>
      <c r="L283" s="46"/>
      <c r="M283" s="213" t="s">
        <v>19</v>
      </c>
      <c r="N283" s="214" t="s">
        <v>43</v>
      </c>
      <c r="O283" s="86"/>
      <c r="P283" s="215">
        <f>O283*H283</f>
        <v>0</v>
      </c>
      <c r="Q283" s="215">
        <v>0.032471699999999999</v>
      </c>
      <c r="R283" s="215">
        <f>Q283*H283</f>
        <v>0.032471699999999999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311</v>
      </c>
      <c r="AT283" s="217" t="s">
        <v>133</v>
      </c>
      <c r="AU283" s="217" t="s">
        <v>82</v>
      </c>
      <c r="AY283" s="19" t="s">
        <v>130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80</v>
      </c>
      <c r="BK283" s="218">
        <f>ROUND(I283*H283,2)</f>
        <v>0</v>
      </c>
      <c r="BL283" s="19" t="s">
        <v>311</v>
      </c>
      <c r="BM283" s="217" t="s">
        <v>1686</v>
      </c>
    </row>
    <row r="284" s="2" customFormat="1">
      <c r="A284" s="40"/>
      <c r="B284" s="41"/>
      <c r="C284" s="42"/>
      <c r="D284" s="219" t="s">
        <v>140</v>
      </c>
      <c r="E284" s="42"/>
      <c r="F284" s="220" t="s">
        <v>1687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140</v>
      </c>
      <c r="AU284" s="19" t="s">
        <v>82</v>
      </c>
    </row>
    <row r="285" s="2" customFormat="1">
      <c r="A285" s="40"/>
      <c r="B285" s="41"/>
      <c r="C285" s="42"/>
      <c r="D285" s="224" t="s">
        <v>141</v>
      </c>
      <c r="E285" s="42"/>
      <c r="F285" s="225" t="s">
        <v>1688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141</v>
      </c>
      <c r="AU285" s="19" t="s">
        <v>82</v>
      </c>
    </row>
    <row r="286" s="2" customFormat="1" ht="21.75" customHeight="1">
      <c r="A286" s="40"/>
      <c r="B286" s="41"/>
      <c r="C286" s="206" t="s">
        <v>618</v>
      </c>
      <c r="D286" s="206" t="s">
        <v>133</v>
      </c>
      <c r="E286" s="207" t="s">
        <v>1689</v>
      </c>
      <c r="F286" s="208" t="s">
        <v>1690</v>
      </c>
      <c r="G286" s="209" t="s">
        <v>1665</v>
      </c>
      <c r="H286" s="210">
        <v>1</v>
      </c>
      <c r="I286" s="211"/>
      <c r="J286" s="212">
        <f>ROUND(I286*H286,2)</f>
        <v>0</v>
      </c>
      <c r="K286" s="208" t="s">
        <v>137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0.0049347121000000004</v>
      </c>
      <c r="R286" s="215">
        <f>Q286*H286</f>
        <v>0.0049347121000000004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311</v>
      </c>
      <c r="AT286" s="217" t="s">
        <v>133</v>
      </c>
      <c r="AU286" s="217" t="s">
        <v>82</v>
      </c>
      <c r="AY286" s="19" t="s">
        <v>130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311</v>
      </c>
      <c r="BM286" s="217" t="s">
        <v>1691</v>
      </c>
    </row>
    <row r="287" s="2" customFormat="1">
      <c r="A287" s="40"/>
      <c r="B287" s="41"/>
      <c r="C287" s="42"/>
      <c r="D287" s="219" t="s">
        <v>140</v>
      </c>
      <c r="E287" s="42"/>
      <c r="F287" s="220" t="s">
        <v>1692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140</v>
      </c>
      <c r="AU287" s="19" t="s">
        <v>82</v>
      </c>
    </row>
    <row r="288" s="2" customFormat="1">
      <c r="A288" s="40"/>
      <c r="B288" s="41"/>
      <c r="C288" s="42"/>
      <c r="D288" s="224" t="s">
        <v>141</v>
      </c>
      <c r="E288" s="42"/>
      <c r="F288" s="225" t="s">
        <v>1693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141</v>
      </c>
      <c r="AU288" s="19" t="s">
        <v>82</v>
      </c>
    </row>
    <row r="289" s="2" customFormat="1" ht="16.5" customHeight="1">
      <c r="A289" s="40"/>
      <c r="B289" s="41"/>
      <c r="C289" s="206" t="s">
        <v>628</v>
      </c>
      <c r="D289" s="206" t="s">
        <v>133</v>
      </c>
      <c r="E289" s="207" t="s">
        <v>1694</v>
      </c>
      <c r="F289" s="208" t="s">
        <v>1695</v>
      </c>
      <c r="G289" s="209" t="s">
        <v>1665</v>
      </c>
      <c r="H289" s="210">
        <v>1</v>
      </c>
      <c r="I289" s="211"/>
      <c r="J289" s="212">
        <f>ROUND(I289*H289,2)</f>
        <v>0</v>
      </c>
      <c r="K289" s="208" t="s">
        <v>137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0.0147488363</v>
      </c>
      <c r="R289" s="215">
        <f>Q289*H289</f>
        <v>0.0147488363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311</v>
      </c>
      <c r="AT289" s="217" t="s">
        <v>133</v>
      </c>
      <c r="AU289" s="217" t="s">
        <v>82</v>
      </c>
      <c r="AY289" s="19" t="s">
        <v>130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311</v>
      </c>
      <c r="BM289" s="217" t="s">
        <v>1696</v>
      </c>
    </row>
    <row r="290" s="2" customFormat="1">
      <c r="A290" s="40"/>
      <c r="B290" s="41"/>
      <c r="C290" s="42"/>
      <c r="D290" s="219" t="s">
        <v>140</v>
      </c>
      <c r="E290" s="42"/>
      <c r="F290" s="220" t="s">
        <v>1697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140</v>
      </c>
      <c r="AU290" s="19" t="s">
        <v>82</v>
      </c>
    </row>
    <row r="291" s="2" customFormat="1">
      <c r="A291" s="40"/>
      <c r="B291" s="41"/>
      <c r="C291" s="42"/>
      <c r="D291" s="224" t="s">
        <v>141</v>
      </c>
      <c r="E291" s="42"/>
      <c r="F291" s="225" t="s">
        <v>1698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141</v>
      </c>
      <c r="AU291" s="19" t="s">
        <v>82</v>
      </c>
    </row>
    <row r="292" s="2" customFormat="1" ht="16.5" customHeight="1">
      <c r="A292" s="40"/>
      <c r="B292" s="41"/>
      <c r="C292" s="206" t="s">
        <v>633</v>
      </c>
      <c r="D292" s="206" t="s">
        <v>133</v>
      </c>
      <c r="E292" s="207" t="s">
        <v>1699</v>
      </c>
      <c r="F292" s="208" t="s">
        <v>1700</v>
      </c>
      <c r="G292" s="209" t="s">
        <v>1665</v>
      </c>
      <c r="H292" s="210">
        <v>1</v>
      </c>
      <c r="I292" s="211"/>
      <c r="J292" s="212">
        <f>ROUND(I292*H292,2)</f>
        <v>0</v>
      </c>
      <c r="K292" s="208" t="s">
        <v>137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0.083341910000000005</v>
      </c>
      <c r="R292" s="215">
        <f>Q292*H292</f>
        <v>0.083341910000000005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311</v>
      </c>
      <c r="AT292" s="217" t="s">
        <v>133</v>
      </c>
      <c r="AU292" s="217" t="s">
        <v>82</v>
      </c>
      <c r="AY292" s="19" t="s">
        <v>130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311</v>
      </c>
      <c r="BM292" s="217" t="s">
        <v>1701</v>
      </c>
    </row>
    <row r="293" s="2" customFormat="1">
      <c r="A293" s="40"/>
      <c r="B293" s="41"/>
      <c r="C293" s="42"/>
      <c r="D293" s="219" t="s">
        <v>140</v>
      </c>
      <c r="E293" s="42"/>
      <c r="F293" s="220" t="s">
        <v>1702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82</v>
      </c>
    </row>
    <row r="294" s="2" customFormat="1">
      <c r="A294" s="40"/>
      <c r="B294" s="41"/>
      <c r="C294" s="42"/>
      <c r="D294" s="224" t="s">
        <v>141</v>
      </c>
      <c r="E294" s="42"/>
      <c r="F294" s="225" t="s">
        <v>1703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141</v>
      </c>
      <c r="AU294" s="19" t="s">
        <v>82</v>
      </c>
    </row>
    <row r="295" s="2" customFormat="1" ht="16.5" customHeight="1">
      <c r="A295" s="40"/>
      <c r="B295" s="41"/>
      <c r="C295" s="206" t="s">
        <v>98</v>
      </c>
      <c r="D295" s="206" t="s">
        <v>133</v>
      </c>
      <c r="E295" s="207" t="s">
        <v>1704</v>
      </c>
      <c r="F295" s="208" t="s">
        <v>1705</v>
      </c>
      <c r="G295" s="209" t="s">
        <v>1665</v>
      </c>
      <c r="H295" s="210">
        <v>16</v>
      </c>
      <c r="I295" s="211"/>
      <c r="J295" s="212">
        <f>ROUND(I295*H295,2)</f>
        <v>0</v>
      </c>
      <c r="K295" s="208" t="s">
        <v>137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0.00023913999999999999</v>
      </c>
      <c r="R295" s="215">
        <f>Q295*H295</f>
        <v>0.0038262399999999998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311</v>
      </c>
      <c r="AT295" s="217" t="s">
        <v>133</v>
      </c>
      <c r="AU295" s="217" t="s">
        <v>82</v>
      </c>
      <c r="AY295" s="19" t="s">
        <v>130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311</v>
      </c>
      <c r="BM295" s="217" t="s">
        <v>1706</v>
      </c>
    </row>
    <row r="296" s="2" customFormat="1">
      <c r="A296" s="40"/>
      <c r="B296" s="41"/>
      <c r="C296" s="42"/>
      <c r="D296" s="219" t="s">
        <v>140</v>
      </c>
      <c r="E296" s="42"/>
      <c r="F296" s="220" t="s">
        <v>1707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140</v>
      </c>
      <c r="AU296" s="19" t="s">
        <v>82</v>
      </c>
    </row>
    <row r="297" s="2" customFormat="1">
      <c r="A297" s="40"/>
      <c r="B297" s="41"/>
      <c r="C297" s="42"/>
      <c r="D297" s="224" t="s">
        <v>141</v>
      </c>
      <c r="E297" s="42"/>
      <c r="F297" s="225" t="s">
        <v>1708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141</v>
      </c>
      <c r="AU297" s="19" t="s">
        <v>82</v>
      </c>
    </row>
    <row r="298" s="2" customFormat="1" ht="16.5" customHeight="1">
      <c r="A298" s="40"/>
      <c r="B298" s="41"/>
      <c r="C298" s="206" t="s">
        <v>651</v>
      </c>
      <c r="D298" s="206" t="s">
        <v>133</v>
      </c>
      <c r="E298" s="207" t="s">
        <v>1709</v>
      </c>
      <c r="F298" s="208" t="s">
        <v>1710</v>
      </c>
      <c r="G298" s="209" t="s">
        <v>1665</v>
      </c>
      <c r="H298" s="210">
        <v>1</v>
      </c>
      <c r="I298" s="211"/>
      <c r="J298" s="212">
        <f>ROUND(I298*H298,2)</f>
        <v>0</v>
      </c>
      <c r="K298" s="208" t="s">
        <v>137</v>
      </c>
      <c r="L298" s="46"/>
      <c r="M298" s="213" t="s">
        <v>19</v>
      </c>
      <c r="N298" s="214" t="s">
        <v>43</v>
      </c>
      <c r="O298" s="86"/>
      <c r="P298" s="215">
        <f>O298*H298</f>
        <v>0</v>
      </c>
      <c r="Q298" s="215">
        <v>0.0017191400000000001</v>
      </c>
      <c r="R298" s="215">
        <f>Q298*H298</f>
        <v>0.0017191400000000001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311</v>
      </c>
      <c r="AT298" s="217" t="s">
        <v>133</v>
      </c>
      <c r="AU298" s="217" t="s">
        <v>82</v>
      </c>
      <c r="AY298" s="19" t="s">
        <v>130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311</v>
      </c>
      <c r="BM298" s="217" t="s">
        <v>1711</v>
      </c>
    </row>
    <row r="299" s="2" customFormat="1">
      <c r="A299" s="40"/>
      <c r="B299" s="41"/>
      <c r="C299" s="42"/>
      <c r="D299" s="219" t="s">
        <v>140</v>
      </c>
      <c r="E299" s="42"/>
      <c r="F299" s="220" t="s">
        <v>1712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140</v>
      </c>
      <c r="AU299" s="19" t="s">
        <v>82</v>
      </c>
    </row>
    <row r="300" s="2" customFormat="1">
      <c r="A300" s="40"/>
      <c r="B300" s="41"/>
      <c r="C300" s="42"/>
      <c r="D300" s="224" t="s">
        <v>141</v>
      </c>
      <c r="E300" s="42"/>
      <c r="F300" s="225" t="s">
        <v>1713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141</v>
      </c>
      <c r="AU300" s="19" t="s">
        <v>82</v>
      </c>
    </row>
    <row r="301" s="2" customFormat="1" ht="16.5" customHeight="1">
      <c r="A301" s="40"/>
      <c r="B301" s="41"/>
      <c r="C301" s="206" t="s">
        <v>653</v>
      </c>
      <c r="D301" s="206" t="s">
        <v>133</v>
      </c>
      <c r="E301" s="207" t="s">
        <v>1714</v>
      </c>
      <c r="F301" s="208" t="s">
        <v>1715</v>
      </c>
      <c r="G301" s="209" t="s">
        <v>1665</v>
      </c>
      <c r="H301" s="210">
        <v>1</v>
      </c>
      <c r="I301" s="211"/>
      <c r="J301" s="212">
        <f>ROUND(I301*H301,2)</f>
        <v>0</v>
      </c>
      <c r="K301" s="208" t="s">
        <v>137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0.0018</v>
      </c>
      <c r="R301" s="215">
        <f>Q301*H301</f>
        <v>0.0018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311</v>
      </c>
      <c r="AT301" s="217" t="s">
        <v>133</v>
      </c>
      <c r="AU301" s="217" t="s">
        <v>82</v>
      </c>
      <c r="AY301" s="19" t="s">
        <v>130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311</v>
      </c>
      <c r="BM301" s="217" t="s">
        <v>1716</v>
      </c>
    </row>
    <row r="302" s="2" customFormat="1">
      <c r="A302" s="40"/>
      <c r="B302" s="41"/>
      <c r="C302" s="42"/>
      <c r="D302" s="219" t="s">
        <v>140</v>
      </c>
      <c r="E302" s="42"/>
      <c r="F302" s="220" t="s">
        <v>1717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140</v>
      </c>
      <c r="AU302" s="19" t="s">
        <v>82</v>
      </c>
    </row>
    <row r="303" s="2" customFormat="1">
      <c r="A303" s="40"/>
      <c r="B303" s="41"/>
      <c r="C303" s="42"/>
      <c r="D303" s="224" t="s">
        <v>141</v>
      </c>
      <c r="E303" s="42"/>
      <c r="F303" s="225" t="s">
        <v>1718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141</v>
      </c>
      <c r="AU303" s="19" t="s">
        <v>82</v>
      </c>
    </row>
    <row r="304" s="2" customFormat="1" ht="16.5" customHeight="1">
      <c r="A304" s="40"/>
      <c r="B304" s="41"/>
      <c r="C304" s="206" t="s">
        <v>658</v>
      </c>
      <c r="D304" s="206" t="s">
        <v>133</v>
      </c>
      <c r="E304" s="207" t="s">
        <v>1719</v>
      </c>
      <c r="F304" s="208" t="s">
        <v>1720</v>
      </c>
      <c r="G304" s="209" t="s">
        <v>1665</v>
      </c>
      <c r="H304" s="210">
        <v>5</v>
      </c>
      <c r="I304" s="211"/>
      <c r="J304" s="212">
        <f>ROUND(I304*H304,2)</f>
        <v>0</v>
      </c>
      <c r="K304" s="208" t="s">
        <v>137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0.0018</v>
      </c>
      <c r="R304" s="215">
        <f>Q304*H304</f>
        <v>0.0089999999999999993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311</v>
      </c>
      <c r="AT304" s="217" t="s">
        <v>133</v>
      </c>
      <c r="AU304" s="217" t="s">
        <v>82</v>
      </c>
      <c r="AY304" s="19" t="s">
        <v>130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311</v>
      </c>
      <c r="BM304" s="217" t="s">
        <v>1721</v>
      </c>
    </row>
    <row r="305" s="2" customFormat="1">
      <c r="A305" s="40"/>
      <c r="B305" s="41"/>
      <c r="C305" s="42"/>
      <c r="D305" s="219" t="s">
        <v>140</v>
      </c>
      <c r="E305" s="42"/>
      <c r="F305" s="220" t="s">
        <v>1722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140</v>
      </c>
      <c r="AU305" s="19" t="s">
        <v>82</v>
      </c>
    </row>
    <row r="306" s="2" customFormat="1">
      <c r="A306" s="40"/>
      <c r="B306" s="41"/>
      <c r="C306" s="42"/>
      <c r="D306" s="224" t="s">
        <v>141</v>
      </c>
      <c r="E306" s="42"/>
      <c r="F306" s="225" t="s">
        <v>1723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141</v>
      </c>
      <c r="AU306" s="19" t="s">
        <v>82</v>
      </c>
    </row>
    <row r="307" s="2" customFormat="1" ht="16.5" customHeight="1">
      <c r="A307" s="40"/>
      <c r="B307" s="41"/>
      <c r="C307" s="206" t="s">
        <v>665</v>
      </c>
      <c r="D307" s="206" t="s">
        <v>133</v>
      </c>
      <c r="E307" s="207" t="s">
        <v>1724</v>
      </c>
      <c r="F307" s="208" t="s">
        <v>1725</v>
      </c>
      <c r="G307" s="209" t="s">
        <v>1665</v>
      </c>
      <c r="H307" s="210">
        <v>1</v>
      </c>
      <c r="I307" s="211"/>
      <c r="J307" s="212">
        <f>ROUND(I307*H307,2)</f>
        <v>0</v>
      </c>
      <c r="K307" s="208" t="s">
        <v>137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0.0028400000000000001</v>
      </c>
      <c r="R307" s="215">
        <f>Q307*H307</f>
        <v>0.0028400000000000001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311</v>
      </c>
      <c r="AT307" s="217" t="s">
        <v>133</v>
      </c>
      <c r="AU307" s="217" t="s">
        <v>82</v>
      </c>
      <c r="AY307" s="19" t="s">
        <v>130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311</v>
      </c>
      <c r="BM307" s="217" t="s">
        <v>1726</v>
      </c>
    </row>
    <row r="308" s="2" customFormat="1">
      <c r="A308" s="40"/>
      <c r="B308" s="41"/>
      <c r="C308" s="42"/>
      <c r="D308" s="219" t="s">
        <v>140</v>
      </c>
      <c r="E308" s="42"/>
      <c r="F308" s="220" t="s">
        <v>1727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140</v>
      </c>
      <c r="AU308" s="19" t="s">
        <v>82</v>
      </c>
    </row>
    <row r="309" s="2" customFormat="1">
      <c r="A309" s="40"/>
      <c r="B309" s="41"/>
      <c r="C309" s="42"/>
      <c r="D309" s="224" t="s">
        <v>141</v>
      </c>
      <c r="E309" s="42"/>
      <c r="F309" s="225" t="s">
        <v>1728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141</v>
      </c>
      <c r="AU309" s="19" t="s">
        <v>82</v>
      </c>
    </row>
    <row r="310" s="2" customFormat="1" ht="16.5" customHeight="1">
      <c r="A310" s="40"/>
      <c r="B310" s="41"/>
      <c r="C310" s="206" t="s">
        <v>672</v>
      </c>
      <c r="D310" s="206" t="s">
        <v>133</v>
      </c>
      <c r="E310" s="207" t="s">
        <v>1729</v>
      </c>
      <c r="F310" s="208" t="s">
        <v>1730</v>
      </c>
      <c r="G310" s="209" t="s">
        <v>1665</v>
      </c>
      <c r="H310" s="210">
        <v>1</v>
      </c>
      <c r="I310" s="211"/>
      <c r="J310" s="212">
        <f>ROUND(I310*H310,2)</f>
        <v>0</v>
      </c>
      <c r="K310" s="208" t="s">
        <v>137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0.00183914</v>
      </c>
      <c r="R310" s="215">
        <f>Q310*H310</f>
        <v>0.00183914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311</v>
      </c>
      <c r="AT310" s="217" t="s">
        <v>133</v>
      </c>
      <c r="AU310" s="217" t="s">
        <v>82</v>
      </c>
      <c r="AY310" s="19" t="s">
        <v>130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311</v>
      </c>
      <c r="BM310" s="217" t="s">
        <v>1731</v>
      </c>
    </row>
    <row r="311" s="2" customFormat="1">
      <c r="A311" s="40"/>
      <c r="B311" s="41"/>
      <c r="C311" s="42"/>
      <c r="D311" s="219" t="s">
        <v>140</v>
      </c>
      <c r="E311" s="42"/>
      <c r="F311" s="220" t="s">
        <v>1732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140</v>
      </c>
      <c r="AU311" s="19" t="s">
        <v>82</v>
      </c>
    </row>
    <row r="312" s="2" customFormat="1">
      <c r="A312" s="40"/>
      <c r="B312" s="41"/>
      <c r="C312" s="42"/>
      <c r="D312" s="224" t="s">
        <v>141</v>
      </c>
      <c r="E312" s="42"/>
      <c r="F312" s="225" t="s">
        <v>1733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141</v>
      </c>
      <c r="AU312" s="19" t="s">
        <v>82</v>
      </c>
    </row>
    <row r="313" s="2" customFormat="1" ht="16.5" customHeight="1">
      <c r="A313" s="40"/>
      <c r="B313" s="41"/>
      <c r="C313" s="206" t="s">
        <v>679</v>
      </c>
      <c r="D313" s="206" t="s">
        <v>133</v>
      </c>
      <c r="E313" s="207" t="s">
        <v>1734</v>
      </c>
      <c r="F313" s="208" t="s">
        <v>1735</v>
      </c>
      <c r="G313" s="209" t="s">
        <v>827</v>
      </c>
      <c r="H313" s="271"/>
      <c r="I313" s="211"/>
      <c r="J313" s="212">
        <f>ROUND(I313*H313,2)</f>
        <v>0</v>
      </c>
      <c r="K313" s="208" t="s">
        <v>137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311</v>
      </c>
      <c r="AT313" s="217" t="s">
        <v>133</v>
      </c>
      <c r="AU313" s="217" t="s">
        <v>82</v>
      </c>
      <c r="AY313" s="19" t="s">
        <v>130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311</v>
      </c>
      <c r="BM313" s="217" t="s">
        <v>1736</v>
      </c>
    </row>
    <row r="314" s="2" customFormat="1">
      <c r="A314" s="40"/>
      <c r="B314" s="41"/>
      <c r="C314" s="42"/>
      <c r="D314" s="219" t="s">
        <v>140</v>
      </c>
      <c r="E314" s="42"/>
      <c r="F314" s="220" t="s">
        <v>1737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140</v>
      </c>
      <c r="AU314" s="19" t="s">
        <v>82</v>
      </c>
    </row>
    <row r="315" s="2" customFormat="1">
      <c r="A315" s="40"/>
      <c r="B315" s="41"/>
      <c r="C315" s="42"/>
      <c r="D315" s="224" t="s">
        <v>141</v>
      </c>
      <c r="E315" s="42"/>
      <c r="F315" s="225" t="s">
        <v>1738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141</v>
      </c>
      <c r="AU315" s="19" t="s">
        <v>82</v>
      </c>
    </row>
    <row r="316" s="12" customFormat="1" ht="22.8" customHeight="1">
      <c r="A316" s="12"/>
      <c r="B316" s="190"/>
      <c r="C316" s="191"/>
      <c r="D316" s="192" t="s">
        <v>71</v>
      </c>
      <c r="E316" s="204" t="s">
        <v>1739</v>
      </c>
      <c r="F316" s="204" t="s">
        <v>1740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SUM(P317:P322)</f>
        <v>0</v>
      </c>
      <c r="Q316" s="198"/>
      <c r="R316" s="199">
        <f>SUM(R317:R322)</f>
        <v>0.036799999999999999</v>
      </c>
      <c r="S316" s="198"/>
      <c r="T316" s="200">
        <f>SUM(T317:T322)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82</v>
      </c>
      <c r="AT316" s="202" t="s">
        <v>71</v>
      </c>
      <c r="AU316" s="202" t="s">
        <v>80</v>
      </c>
      <c r="AY316" s="201" t="s">
        <v>130</v>
      </c>
      <c r="BK316" s="203">
        <f>SUM(BK317:BK322)</f>
        <v>0</v>
      </c>
    </row>
    <row r="317" s="2" customFormat="1" ht="16.5" customHeight="1">
      <c r="A317" s="40"/>
      <c r="B317" s="41"/>
      <c r="C317" s="206" t="s">
        <v>687</v>
      </c>
      <c r="D317" s="206" t="s">
        <v>133</v>
      </c>
      <c r="E317" s="207" t="s">
        <v>1741</v>
      </c>
      <c r="F317" s="208" t="s">
        <v>1742</v>
      </c>
      <c r="G317" s="209" t="s">
        <v>1665</v>
      </c>
      <c r="H317" s="210">
        <v>4</v>
      </c>
      <c r="I317" s="211"/>
      <c r="J317" s="212">
        <f>ROUND(I317*H317,2)</f>
        <v>0</v>
      </c>
      <c r="K317" s="208" t="s">
        <v>137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0.0091999999999999998</v>
      </c>
      <c r="R317" s="215">
        <f>Q317*H317</f>
        <v>0.036799999999999999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311</v>
      </c>
      <c r="AT317" s="217" t="s">
        <v>133</v>
      </c>
      <c r="AU317" s="217" t="s">
        <v>82</v>
      </c>
      <c r="AY317" s="19" t="s">
        <v>130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311</v>
      </c>
      <c r="BM317" s="217" t="s">
        <v>1743</v>
      </c>
    </row>
    <row r="318" s="2" customFormat="1">
      <c r="A318" s="40"/>
      <c r="B318" s="41"/>
      <c r="C318" s="42"/>
      <c r="D318" s="219" t="s">
        <v>140</v>
      </c>
      <c r="E318" s="42"/>
      <c r="F318" s="220" t="s">
        <v>1744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140</v>
      </c>
      <c r="AU318" s="19" t="s">
        <v>82</v>
      </c>
    </row>
    <row r="319" s="2" customFormat="1">
      <c r="A319" s="40"/>
      <c r="B319" s="41"/>
      <c r="C319" s="42"/>
      <c r="D319" s="224" t="s">
        <v>141</v>
      </c>
      <c r="E319" s="42"/>
      <c r="F319" s="225" t="s">
        <v>1745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141</v>
      </c>
      <c r="AU319" s="19" t="s">
        <v>82</v>
      </c>
    </row>
    <row r="320" s="2" customFormat="1" ht="16.5" customHeight="1">
      <c r="A320" s="40"/>
      <c r="B320" s="41"/>
      <c r="C320" s="206" t="s">
        <v>694</v>
      </c>
      <c r="D320" s="206" t="s">
        <v>133</v>
      </c>
      <c r="E320" s="207" t="s">
        <v>1746</v>
      </c>
      <c r="F320" s="208" t="s">
        <v>1747</v>
      </c>
      <c r="G320" s="209" t="s">
        <v>827</v>
      </c>
      <c r="H320" s="271"/>
      <c r="I320" s="211"/>
      <c r="J320" s="212">
        <f>ROUND(I320*H320,2)</f>
        <v>0</v>
      </c>
      <c r="K320" s="208" t="s">
        <v>137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311</v>
      </c>
      <c r="AT320" s="217" t="s">
        <v>133</v>
      </c>
      <c r="AU320" s="217" t="s">
        <v>82</v>
      </c>
      <c r="AY320" s="19" t="s">
        <v>130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311</v>
      </c>
      <c r="BM320" s="217" t="s">
        <v>1748</v>
      </c>
    </row>
    <row r="321" s="2" customFormat="1">
      <c r="A321" s="40"/>
      <c r="B321" s="41"/>
      <c r="C321" s="42"/>
      <c r="D321" s="219" t="s">
        <v>140</v>
      </c>
      <c r="E321" s="42"/>
      <c r="F321" s="220" t="s">
        <v>1749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140</v>
      </c>
      <c r="AU321" s="19" t="s">
        <v>82</v>
      </c>
    </row>
    <row r="322" s="2" customFormat="1">
      <c r="A322" s="40"/>
      <c r="B322" s="41"/>
      <c r="C322" s="42"/>
      <c r="D322" s="224" t="s">
        <v>141</v>
      </c>
      <c r="E322" s="42"/>
      <c r="F322" s="225" t="s">
        <v>1750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141</v>
      </c>
      <c r="AU322" s="19" t="s">
        <v>82</v>
      </c>
    </row>
    <row r="323" s="12" customFormat="1" ht="22.8" customHeight="1">
      <c r="A323" s="12"/>
      <c r="B323" s="190"/>
      <c r="C323" s="191"/>
      <c r="D323" s="192" t="s">
        <v>71</v>
      </c>
      <c r="E323" s="204" t="s">
        <v>1751</v>
      </c>
      <c r="F323" s="204" t="s">
        <v>1752</v>
      </c>
      <c r="G323" s="191"/>
      <c r="H323" s="191"/>
      <c r="I323" s="194"/>
      <c r="J323" s="205">
        <f>BK323</f>
        <v>0</v>
      </c>
      <c r="K323" s="191"/>
      <c r="L323" s="196"/>
      <c r="M323" s="197"/>
      <c r="N323" s="198"/>
      <c r="O323" s="198"/>
      <c r="P323" s="199">
        <f>SUM(P324:P329)</f>
        <v>0</v>
      </c>
      <c r="Q323" s="198"/>
      <c r="R323" s="199">
        <f>SUM(R324:R329)</f>
        <v>0.0018843582000000001</v>
      </c>
      <c r="S323" s="198"/>
      <c r="T323" s="200">
        <f>SUM(T324:T329)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1" t="s">
        <v>82</v>
      </c>
      <c r="AT323" s="202" t="s">
        <v>71</v>
      </c>
      <c r="AU323" s="202" t="s">
        <v>80</v>
      </c>
      <c r="AY323" s="201" t="s">
        <v>130</v>
      </c>
      <c r="BK323" s="203">
        <f>SUM(BK324:BK329)</f>
        <v>0</v>
      </c>
    </row>
    <row r="324" s="2" customFormat="1" ht="21.75" customHeight="1">
      <c r="A324" s="40"/>
      <c r="B324" s="41"/>
      <c r="C324" s="206" t="s">
        <v>701</v>
      </c>
      <c r="D324" s="206" t="s">
        <v>133</v>
      </c>
      <c r="E324" s="207" t="s">
        <v>1753</v>
      </c>
      <c r="F324" s="208" t="s">
        <v>1754</v>
      </c>
      <c r="G324" s="209" t="s">
        <v>1665</v>
      </c>
      <c r="H324" s="210">
        <v>1</v>
      </c>
      <c r="I324" s="211"/>
      <c r="J324" s="212">
        <f>ROUND(I324*H324,2)</f>
        <v>0</v>
      </c>
      <c r="K324" s="208" t="s">
        <v>137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0.0018843582000000001</v>
      </c>
      <c r="R324" s="215">
        <f>Q324*H324</f>
        <v>0.0018843582000000001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311</v>
      </c>
      <c r="AT324" s="217" t="s">
        <v>133</v>
      </c>
      <c r="AU324" s="217" t="s">
        <v>82</v>
      </c>
      <c r="AY324" s="19" t="s">
        <v>130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311</v>
      </c>
      <c r="BM324" s="217" t="s">
        <v>1755</v>
      </c>
    </row>
    <row r="325" s="2" customFormat="1">
      <c r="A325" s="40"/>
      <c r="B325" s="41"/>
      <c r="C325" s="42"/>
      <c r="D325" s="219" t="s">
        <v>140</v>
      </c>
      <c r="E325" s="42"/>
      <c r="F325" s="220" t="s">
        <v>1756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140</v>
      </c>
      <c r="AU325" s="19" t="s">
        <v>82</v>
      </c>
    </row>
    <row r="326" s="2" customFormat="1">
      <c r="A326" s="40"/>
      <c r="B326" s="41"/>
      <c r="C326" s="42"/>
      <c r="D326" s="224" t="s">
        <v>141</v>
      </c>
      <c r="E326" s="42"/>
      <c r="F326" s="225" t="s">
        <v>1757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141</v>
      </c>
      <c r="AU326" s="19" t="s">
        <v>82</v>
      </c>
    </row>
    <row r="327" s="2" customFormat="1" ht="16.5" customHeight="1">
      <c r="A327" s="40"/>
      <c r="B327" s="41"/>
      <c r="C327" s="206" t="s">
        <v>101</v>
      </c>
      <c r="D327" s="206" t="s">
        <v>133</v>
      </c>
      <c r="E327" s="207" t="s">
        <v>1758</v>
      </c>
      <c r="F327" s="208" t="s">
        <v>1759</v>
      </c>
      <c r="G327" s="209" t="s">
        <v>827</v>
      </c>
      <c r="H327" s="271"/>
      <c r="I327" s="211"/>
      <c r="J327" s="212">
        <f>ROUND(I327*H327,2)</f>
        <v>0</v>
      </c>
      <c r="K327" s="208" t="s">
        <v>137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311</v>
      </c>
      <c r="AT327" s="217" t="s">
        <v>133</v>
      </c>
      <c r="AU327" s="217" t="s">
        <v>82</v>
      </c>
      <c r="AY327" s="19" t="s">
        <v>130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311</v>
      </c>
      <c r="BM327" s="217" t="s">
        <v>1760</v>
      </c>
    </row>
    <row r="328" s="2" customFormat="1">
      <c r="A328" s="40"/>
      <c r="B328" s="41"/>
      <c r="C328" s="42"/>
      <c r="D328" s="219" t="s">
        <v>140</v>
      </c>
      <c r="E328" s="42"/>
      <c r="F328" s="220" t="s">
        <v>1761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140</v>
      </c>
      <c r="AU328" s="19" t="s">
        <v>82</v>
      </c>
    </row>
    <row r="329" s="2" customFormat="1">
      <c r="A329" s="40"/>
      <c r="B329" s="41"/>
      <c r="C329" s="42"/>
      <c r="D329" s="224" t="s">
        <v>141</v>
      </c>
      <c r="E329" s="42"/>
      <c r="F329" s="225" t="s">
        <v>1762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141</v>
      </c>
      <c r="AU329" s="19" t="s">
        <v>82</v>
      </c>
    </row>
    <row r="330" s="12" customFormat="1" ht="25.92" customHeight="1">
      <c r="A330" s="12"/>
      <c r="B330" s="190"/>
      <c r="C330" s="191"/>
      <c r="D330" s="192" t="s">
        <v>71</v>
      </c>
      <c r="E330" s="193" t="s">
        <v>1763</v>
      </c>
      <c r="F330" s="193" t="s">
        <v>1764</v>
      </c>
      <c r="G330" s="191"/>
      <c r="H330" s="191"/>
      <c r="I330" s="194"/>
      <c r="J330" s="195">
        <f>BK330</f>
        <v>0</v>
      </c>
      <c r="K330" s="191"/>
      <c r="L330" s="196"/>
      <c r="M330" s="197"/>
      <c r="N330" s="198"/>
      <c r="O330" s="198"/>
      <c r="P330" s="199">
        <f>SUM(P331:P334)</f>
        <v>0</v>
      </c>
      <c r="Q330" s="198"/>
      <c r="R330" s="199">
        <f>SUM(R331:R334)</f>
        <v>0</v>
      </c>
      <c r="S330" s="198"/>
      <c r="T330" s="200">
        <f>SUM(T331:T334)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157</v>
      </c>
      <c r="AT330" s="202" t="s">
        <v>71</v>
      </c>
      <c r="AU330" s="202" t="s">
        <v>72</v>
      </c>
      <c r="AY330" s="201" t="s">
        <v>130</v>
      </c>
      <c r="BK330" s="203">
        <f>SUM(BK331:BK334)</f>
        <v>0</v>
      </c>
    </row>
    <row r="331" s="2" customFormat="1" ht="16.5" customHeight="1">
      <c r="A331" s="40"/>
      <c r="B331" s="41"/>
      <c r="C331" s="206" t="s">
        <v>714</v>
      </c>
      <c r="D331" s="206" t="s">
        <v>133</v>
      </c>
      <c r="E331" s="207" t="s">
        <v>1765</v>
      </c>
      <c r="F331" s="208" t="s">
        <v>1766</v>
      </c>
      <c r="G331" s="209" t="s">
        <v>1767</v>
      </c>
      <c r="H331" s="210">
        <v>2</v>
      </c>
      <c r="I331" s="211"/>
      <c r="J331" s="212">
        <f>ROUND(I331*H331,2)</f>
        <v>0</v>
      </c>
      <c r="K331" s="208" t="s">
        <v>137</v>
      </c>
      <c r="L331" s="46"/>
      <c r="M331" s="213" t="s">
        <v>19</v>
      </c>
      <c r="N331" s="214" t="s">
        <v>43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170</v>
      </c>
      <c r="AT331" s="217" t="s">
        <v>133</v>
      </c>
      <c r="AU331" s="217" t="s">
        <v>80</v>
      </c>
      <c r="AY331" s="19" t="s">
        <v>130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170</v>
      </c>
      <c r="BM331" s="217" t="s">
        <v>1768</v>
      </c>
    </row>
    <row r="332" s="2" customFormat="1">
      <c r="A332" s="40"/>
      <c r="B332" s="41"/>
      <c r="C332" s="42"/>
      <c r="D332" s="219" t="s">
        <v>140</v>
      </c>
      <c r="E332" s="42"/>
      <c r="F332" s="220" t="s">
        <v>1769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140</v>
      </c>
      <c r="AU332" s="19" t="s">
        <v>80</v>
      </c>
    </row>
    <row r="333" s="2" customFormat="1">
      <c r="A333" s="40"/>
      <c r="B333" s="41"/>
      <c r="C333" s="42"/>
      <c r="D333" s="224" t="s">
        <v>141</v>
      </c>
      <c r="E333" s="42"/>
      <c r="F333" s="225" t="s">
        <v>1770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141</v>
      </c>
      <c r="AU333" s="19" t="s">
        <v>80</v>
      </c>
    </row>
    <row r="334" s="13" customFormat="1">
      <c r="A334" s="13"/>
      <c r="B334" s="226"/>
      <c r="C334" s="227"/>
      <c r="D334" s="219" t="s">
        <v>147</v>
      </c>
      <c r="E334" s="228" t="s">
        <v>19</v>
      </c>
      <c r="F334" s="229" t="s">
        <v>1771</v>
      </c>
      <c r="G334" s="227"/>
      <c r="H334" s="230">
        <v>2</v>
      </c>
      <c r="I334" s="231"/>
      <c r="J334" s="227"/>
      <c r="K334" s="227"/>
      <c r="L334" s="232"/>
      <c r="M334" s="272"/>
      <c r="N334" s="273"/>
      <c r="O334" s="273"/>
      <c r="P334" s="273"/>
      <c r="Q334" s="273"/>
      <c r="R334" s="273"/>
      <c r="S334" s="273"/>
      <c r="T334" s="27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147</v>
      </c>
      <c r="AU334" s="236" t="s">
        <v>80</v>
      </c>
      <c r="AV334" s="13" t="s">
        <v>82</v>
      </c>
      <c r="AW334" s="13" t="s">
        <v>33</v>
      </c>
      <c r="AX334" s="13" t="s">
        <v>80</v>
      </c>
      <c r="AY334" s="236" t="s">
        <v>130</v>
      </c>
    </row>
    <row r="335" s="2" customFormat="1" ht="6.96" customHeight="1">
      <c r="A335" s="40"/>
      <c r="B335" s="61"/>
      <c r="C335" s="62"/>
      <c r="D335" s="62"/>
      <c r="E335" s="62"/>
      <c r="F335" s="62"/>
      <c r="G335" s="62"/>
      <c r="H335" s="62"/>
      <c r="I335" s="62"/>
      <c r="J335" s="62"/>
      <c r="K335" s="62"/>
      <c r="L335" s="46"/>
      <c r="M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</sheetData>
  <sheetProtection sheet="1" autoFilter="0" formatColumns="0" formatRows="0" objects="1" scenarios="1" spinCount="100000" saltValue="rpdtSagRP2JkCt4q6felQTTnDQFiwHxN8n3INWUrzfNbpXZSpOeceWU1Fr9LGpzA1j7GNU2jYf/nuYsRYP7LNA==" hashValue="AF8kJhm4XhCOTECuCdnJS9zxT6a17JDEvnjfDK5BxpjTzG+4BEQvE9I1FEQJDLV7i8Z4TaUAuem/tH1DtPQ5iw==" algorithmName="SHA-512" password="CC35"/>
  <autoFilter ref="C92:K33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1/132251101"/>
    <hyperlink ref="F102" r:id="rId2" display="https://podminky.urs.cz/item/CS_URS_2024_01/133251101"/>
    <hyperlink ref="F106" r:id="rId3" display="https://podminky.urs.cz/item/CS_URS_2024_01/162751117"/>
    <hyperlink ref="F110" r:id="rId4" display="https://podminky.urs.cz/item/CS_URS_2024_01/171201231"/>
    <hyperlink ref="F114" r:id="rId5" display="https://podminky.urs.cz/item/CS_URS_2024_01/171251201"/>
    <hyperlink ref="F117" r:id="rId6" display="https://podminky.urs.cz/item/CS_URS_2024_01/174151101"/>
    <hyperlink ref="F124" r:id="rId7" display="https://podminky.urs.cz/item/CS_URS_2024_01/175151101"/>
    <hyperlink ref="F130" r:id="rId8" display="https://podminky.urs.cz/item/CS_URS_2024_01/181951112"/>
    <hyperlink ref="F135" r:id="rId9" display="https://podminky.urs.cz/item/CS_URS_2024_01/271532212"/>
    <hyperlink ref="F139" r:id="rId10" display="https://podminky.urs.cz/item/CS_URS_2024_01/273313511"/>
    <hyperlink ref="F144" r:id="rId11" display="https://podminky.urs.cz/item/CS_URS_2024_01/612135101"/>
    <hyperlink ref="F152" r:id="rId12" display="https://podminky.urs.cz/item/CS_URS_2024_01/974031133"/>
    <hyperlink ref="F155" r:id="rId13" display="https://podminky.urs.cz/item/CS_URS_2024_01/974031142"/>
    <hyperlink ref="F158" r:id="rId14" display="https://podminky.urs.cz/item/CS_URS_2024_01/974031164"/>
    <hyperlink ref="F162" r:id="rId15" display="https://podminky.urs.cz/item/CS_URS_2024_01/997013211"/>
    <hyperlink ref="F165" r:id="rId16" display="https://podminky.urs.cz/item/CS_URS_2024_01/997013501"/>
    <hyperlink ref="F168" r:id="rId17" display="https://podminky.urs.cz/item/CS_URS_2024_01/997013509"/>
    <hyperlink ref="F172" r:id="rId18" display="https://podminky.urs.cz/item/CS_URS_2024_01/997013863"/>
    <hyperlink ref="F176" r:id="rId19" display="https://podminky.urs.cz/item/CS_URS_2024_01/998011001"/>
    <hyperlink ref="F181" r:id="rId20" display="https://podminky.urs.cz/item/CS_URS_2024_01/721173401"/>
    <hyperlink ref="F184" r:id="rId21" display="https://podminky.urs.cz/item/CS_URS_2024_01/721173403"/>
    <hyperlink ref="F187" r:id="rId22" display="https://podminky.urs.cz/item/CS_URS_2024_01/721174025"/>
    <hyperlink ref="F190" r:id="rId23" display="https://podminky.urs.cz/item/CS_URS_2024_01/721174042"/>
    <hyperlink ref="F193" r:id="rId24" display="https://podminky.urs.cz/item/CS_URS_2024_01/721174043"/>
    <hyperlink ref="F196" r:id="rId25" display="https://podminky.urs.cz/item/CS_URS_2024_01/721174044"/>
    <hyperlink ref="F199" r:id="rId26" display="https://podminky.urs.cz/item/CS_URS_2024_01/721174045"/>
    <hyperlink ref="F202" r:id="rId27" display="https://podminky.urs.cz/item/CS_URS_2024_01/721194104"/>
    <hyperlink ref="F205" r:id="rId28" display="https://podminky.urs.cz/item/CS_URS_2024_01/721194105"/>
    <hyperlink ref="F208" r:id="rId29" display="https://podminky.urs.cz/item/CS_URS_2024_01/721194109"/>
    <hyperlink ref="F211" r:id="rId30" display="https://podminky.urs.cz/item/CS_URS_2024_01/721211402"/>
    <hyperlink ref="F214" r:id="rId31" display="https://podminky.urs.cz/item/CS_URS_2024_01/721273153"/>
    <hyperlink ref="F217" r:id="rId32" display="https://podminky.urs.cz/item/CS_URS_2024_01/721290111"/>
    <hyperlink ref="F220" r:id="rId33" display="https://podminky.urs.cz/item/CS_URS_2024_01/998721201"/>
    <hyperlink ref="F224" r:id="rId34" display="https://podminky.urs.cz/item/CS_URS_2024_01/722174002"/>
    <hyperlink ref="F227" r:id="rId35" display="https://podminky.urs.cz/item/CS_URS_2024_01/722174003"/>
    <hyperlink ref="F230" r:id="rId36" display="https://podminky.urs.cz/item/CS_URS_2024_01/722174004"/>
    <hyperlink ref="F233" r:id="rId37" display="https://podminky.urs.cz/item/CS_URS_2024_01/722181231"/>
    <hyperlink ref="F236" r:id="rId38" display="https://podminky.urs.cz/item/CS_URS_2024_01/722181232"/>
    <hyperlink ref="F239" r:id="rId39" display="https://podminky.urs.cz/item/CS_URS_2024_01/722181241"/>
    <hyperlink ref="F242" r:id="rId40" display="https://podminky.urs.cz/item/CS_URS_2024_01/722181242"/>
    <hyperlink ref="F245" r:id="rId41" display="https://podminky.urs.cz/item/CS_URS_2024_01/722190401"/>
    <hyperlink ref="F248" r:id="rId42" display="https://podminky.urs.cz/item/CS_URS_2024_01/722231073"/>
    <hyperlink ref="F251" r:id="rId43" display="https://podminky.urs.cz/item/CS_URS_2024_01/722231142"/>
    <hyperlink ref="F254" r:id="rId44" display="https://podminky.urs.cz/item/CS_URS_2024_01/722232043"/>
    <hyperlink ref="F257" r:id="rId45" display="https://podminky.urs.cz/item/CS_URS_2024_01/722232044"/>
    <hyperlink ref="F260" r:id="rId46" display="https://podminky.urs.cz/item/CS_URS_2024_01/722234264"/>
    <hyperlink ref="F263" r:id="rId47" display="https://podminky.urs.cz/item/CS_URS_2024_01/722290226"/>
    <hyperlink ref="F266" r:id="rId48" display="https://podminky.urs.cz/item/CS_URS_2024_01/722290234"/>
    <hyperlink ref="F269" r:id="rId49" display="https://podminky.urs.cz/item/CS_URS_2024_01/998722201"/>
    <hyperlink ref="F273" r:id="rId50" display="https://podminky.urs.cz/item/CS_URS_2024_01/725112022"/>
    <hyperlink ref="F276" r:id="rId51" display="https://podminky.urs.cz/item/CS_URS_2024_01/725211601"/>
    <hyperlink ref="F279" r:id="rId52" display="https://podminky.urs.cz/item/CS_URS_2024_01/725211603"/>
    <hyperlink ref="F282" r:id="rId53" display="https://podminky.urs.cz/item/CS_URS_2024_01/725241111"/>
    <hyperlink ref="F285" r:id="rId54" display="https://podminky.urs.cz/item/CS_URS_2024_01/725244522"/>
    <hyperlink ref="F288" r:id="rId55" display="https://podminky.urs.cz/item/CS_URS_2024_01/725311121"/>
    <hyperlink ref="F291" r:id="rId56" display="https://podminky.urs.cz/item/CS_URS_2024_01/725331111"/>
    <hyperlink ref="F294" r:id="rId57" display="https://podminky.urs.cz/item/CS_URS_2024_01/725532126"/>
    <hyperlink ref="F297" r:id="rId58" display="https://podminky.urs.cz/item/CS_URS_2024_01/725813111"/>
    <hyperlink ref="F300" r:id="rId59" display="https://podminky.urs.cz/item/CS_URS_2024_01/725821312"/>
    <hyperlink ref="F303" r:id="rId60" display="https://podminky.urs.cz/item/CS_URS_2024_01/725821325"/>
    <hyperlink ref="F306" r:id="rId61" display="https://podminky.urs.cz/item/CS_URS_2024_01/725822611"/>
    <hyperlink ref="F309" r:id="rId62" display="https://podminky.urs.cz/item/CS_URS_2024_01/725822654"/>
    <hyperlink ref="F312" r:id="rId63" display="https://podminky.urs.cz/item/CS_URS_2024_01/725841312"/>
    <hyperlink ref="F315" r:id="rId64" display="https://podminky.urs.cz/item/CS_URS_2024_01/998725201"/>
    <hyperlink ref="F319" r:id="rId65" display="https://podminky.urs.cz/item/CS_URS_2024_01/726111031"/>
    <hyperlink ref="F322" r:id="rId66" display="https://podminky.urs.cz/item/CS_URS_2024_01/998726211"/>
    <hyperlink ref="F326" r:id="rId67" display="https://podminky.urs.cz/item/CS_URS_2024_01/732421201"/>
    <hyperlink ref="F329" r:id="rId68" display="https://podminky.urs.cz/item/CS_URS_2024_01/998732201"/>
    <hyperlink ref="F333" r:id="rId69" display="https://podminky.urs.cz/item/CS_URS_2024_01/HZS2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ROUND((SUM(BE82:BE143)),  2)</f>
        <v>0</v>
      </c>
      <c r="G33" s="40"/>
      <c r="H33" s="40"/>
      <c r="I33" s="150">
        <v>0.20999999999999999</v>
      </c>
      <c r="J33" s="149">
        <f>ROUND(((SUM(BE82:BE143))*I33),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ROUND((SUM(BF82:BF143)),  2)</f>
        <v>0</v>
      </c>
      <c r="G34" s="40"/>
      <c r="H34" s="40"/>
      <c r="I34" s="150">
        <v>0.14999999999999999</v>
      </c>
      <c r="J34" s="149">
        <f>ROUND(((SUM(BF82:BF143))*I34),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ROUND((SUM(BG82:BG143)),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ROUND((SUM(BH82:BH143)),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ROUND((SUM(BI82:BI143)),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30 - Odvětrání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183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1773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1416</v>
      </c>
      <c r="E62" s="170"/>
      <c r="F62" s="170"/>
      <c r="G62" s="170"/>
      <c r="H62" s="170"/>
      <c r="I62" s="170"/>
      <c r="J62" s="171">
        <f>J135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Zázemí pro dětskou skupinu - Kynšperk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30 - Odvětrání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Kynšperk nad Ohří</v>
      </c>
      <c r="G76" s="42"/>
      <c r="H76" s="42"/>
      <c r="I76" s="34" t="s">
        <v>23</v>
      </c>
      <c r="J76" s="74" t="str">
        <f>IF(J12="","",J12)</f>
        <v>28. 1. 2024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 Kynšperk nad Ohří</v>
      </c>
      <c r="G78" s="42"/>
      <c r="H78" s="42"/>
      <c r="I78" s="34" t="s">
        <v>31</v>
      </c>
      <c r="J78" s="38" t="str">
        <f>E21</f>
        <v>Nováček Jiří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Milan Hájek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116</v>
      </c>
      <c r="D81" s="182" t="s">
        <v>57</v>
      </c>
      <c r="E81" s="182" t="s">
        <v>53</v>
      </c>
      <c r="F81" s="182" t="s">
        <v>54</v>
      </c>
      <c r="G81" s="182" t="s">
        <v>117</v>
      </c>
      <c r="H81" s="182" t="s">
        <v>118</v>
      </c>
      <c r="I81" s="182" t="s">
        <v>119</v>
      </c>
      <c r="J81" s="182" t="s">
        <v>109</v>
      </c>
      <c r="K81" s="183" t="s">
        <v>120</v>
      </c>
      <c r="L81" s="184"/>
      <c r="M81" s="94" t="s">
        <v>19</v>
      </c>
      <c r="N81" s="95" t="s">
        <v>42</v>
      </c>
      <c r="O81" s="95" t="s">
        <v>121</v>
      </c>
      <c r="P81" s="95" t="s">
        <v>122</v>
      </c>
      <c r="Q81" s="95" t="s">
        <v>123</v>
      </c>
      <c r="R81" s="95" t="s">
        <v>124</v>
      </c>
      <c r="S81" s="95" t="s">
        <v>125</v>
      </c>
      <c r="T81" s="96" t="s">
        <v>126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P83+P135</f>
        <v>0</v>
      </c>
      <c r="Q82" s="98"/>
      <c r="R82" s="187">
        <f>R83+R135</f>
        <v>0.21889999999999998</v>
      </c>
      <c r="S82" s="98"/>
      <c r="T82" s="188">
        <f>T83+T135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110</v>
      </c>
      <c r="BK82" s="189">
        <f>BK83+BK135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795</v>
      </c>
      <c r="F83" s="193" t="s">
        <v>796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0.21889999999999998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72</v>
      </c>
      <c r="AY83" s="201" t="s">
        <v>130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1774</v>
      </c>
      <c r="F84" s="204" t="s">
        <v>1775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SUM(P85:P134)</f>
        <v>0</v>
      </c>
      <c r="Q84" s="198"/>
      <c r="R84" s="199">
        <f>SUM(R85:R134)</f>
        <v>0.21889999999999998</v>
      </c>
      <c r="S84" s="198"/>
      <c r="T84" s="200">
        <f>SUM(T85:T134)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82</v>
      </c>
      <c r="AT84" s="202" t="s">
        <v>71</v>
      </c>
      <c r="AU84" s="202" t="s">
        <v>80</v>
      </c>
      <c r="AY84" s="201" t="s">
        <v>130</v>
      </c>
      <c r="BK84" s="203">
        <f>SUM(BK85:BK134)</f>
        <v>0</v>
      </c>
    </row>
    <row r="85" s="2" customFormat="1" ht="16.5" customHeight="1">
      <c r="A85" s="40"/>
      <c r="B85" s="41"/>
      <c r="C85" s="206" t="s">
        <v>80</v>
      </c>
      <c r="D85" s="206" t="s">
        <v>133</v>
      </c>
      <c r="E85" s="207" t="s">
        <v>1776</v>
      </c>
      <c r="F85" s="208" t="s">
        <v>1777</v>
      </c>
      <c r="G85" s="209" t="s">
        <v>169</v>
      </c>
      <c r="H85" s="210">
        <v>2</v>
      </c>
      <c r="I85" s="211"/>
      <c r="J85" s="212">
        <f>ROUND(I85*H85,2)</f>
        <v>0</v>
      </c>
      <c r="K85" s="208" t="s">
        <v>137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311</v>
      </c>
      <c r="AT85" s="217" t="s">
        <v>133</v>
      </c>
      <c r="AU85" s="217" t="s">
        <v>82</v>
      </c>
      <c r="AY85" s="19" t="s">
        <v>130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311</v>
      </c>
      <c r="BM85" s="217" t="s">
        <v>1778</v>
      </c>
    </row>
    <row r="86" s="2" customFormat="1">
      <c r="A86" s="40"/>
      <c r="B86" s="41"/>
      <c r="C86" s="42"/>
      <c r="D86" s="219" t="s">
        <v>140</v>
      </c>
      <c r="E86" s="42"/>
      <c r="F86" s="220" t="s">
        <v>1779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140</v>
      </c>
      <c r="AU86" s="19" t="s">
        <v>82</v>
      </c>
    </row>
    <row r="87" s="2" customFormat="1">
      <c r="A87" s="40"/>
      <c r="B87" s="41"/>
      <c r="C87" s="42"/>
      <c r="D87" s="224" t="s">
        <v>141</v>
      </c>
      <c r="E87" s="42"/>
      <c r="F87" s="225" t="s">
        <v>1780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141</v>
      </c>
      <c r="AU87" s="19" t="s">
        <v>82</v>
      </c>
    </row>
    <row r="88" s="2" customFormat="1" ht="16.5" customHeight="1">
      <c r="A88" s="40"/>
      <c r="B88" s="41"/>
      <c r="C88" s="258" t="s">
        <v>82</v>
      </c>
      <c r="D88" s="258" t="s">
        <v>166</v>
      </c>
      <c r="E88" s="259" t="s">
        <v>1781</v>
      </c>
      <c r="F88" s="260" t="s">
        <v>1782</v>
      </c>
      <c r="G88" s="261" t="s">
        <v>169</v>
      </c>
      <c r="H88" s="262">
        <v>1</v>
      </c>
      <c r="I88" s="263"/>
      <c r="J88" s="264">
        <f>ROUND(I88*H88,2)</f>
        <v>0</v>
      </c>
      <c r="K88" s="260" t="s">
        <v>137</v>
      </c>
      <c r="L88" s="265"/>
      <c r="M88" s="266" t="s">
        <v>19</v>
      </c>
      <c r="N88" s="267" t="s">
        <v>43</v>
      </c>
      <c r="O88" s="86"/>
      <c r="P88" s="215">
        <f>O88*H88</f>
        <v>0</v>
      </c>
      <c r="Q88" s="215">
        <v>0.00056999999999999998</v>
      </c>
      <c r="R88" s="215">
        <f>Q88*H88</f>
        <v>0.00056999999999999998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425</v>
      </c>
      <c r="AT88" s="217" t="s">
        <v>166</v>
      </c>
      <c r="AU88" s="217" t="s">
        <v>82</v>
      </c>
      <c r="AY88" s="19" t="s">
        <v>130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311</v>
      </c>
      <c r="BM88" s="217" t="s">
        <v>1783</v>
      </c>
    </row>
    <row r="89" s="2" customFormat="1">
      <c r="A89" s="40"/>
      <c r="B89" s="41"/>
      <c r="C89" s="42"/>
      <c r="D89" s="219" t="s">
        <v>140</v>
      </c>
      <c r="E89" s="42"/>
      <c r="F89" s="220" t="s">
        <v>1782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140</v>
      </c>
      <c r="AU89" s="19" t="s">
        <v>82</v>
      </c>
    </row>
    <row r="90" s="2" customFormat="1" ht="16.5" customHeight="1">
      <c r="A90" s="40"/>
      <c r="B90" s="41"/>
      <c r="C90" s="258" t="s">
        <v>151</v>
      </c>
      <c r="D90" s="258" t="s">
        <v>166</v>
      </c>
      <c r="E90" s="259" t="s">
        <v>1784</v>
      </c>
      <c r="F90" s="260" t="s">
        <v>1785</v>
      </c>
      <c r="G90" s="261" t="s">
        <v>169</v>
      </c>
      <c r="H90" s="262">
        <v>1</v>
      </c>
      <c r="I90" s="263"/>
      <c r="J90" s="264">
        <f>ROUND(I90*H90,2)</f>
        <v>0</v>
      </c>
      <c r="K90" s="260" t="s">
        <v>137</v>
      </c>
      <c r="L90" s="265"/>
      <c r="M90" s="266" t="s">
        <v>19</v>
      </c>
      <c r="N90" s="267" t="s">
        <v>43</v>
      </c>
      <c r="O90" s="86"/>
      <c r="P90" s="215">
        <f>O90*H90</f>
        <v>0</v>
      </c>
      <c r="Q90" s="215">
        <v>0.00076999999999999996</v>
      </c>
      <c r="R90" s="215">
        <f>Q90*H90</f>
        <v>0.00076999999999999996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425</v>
      </c>
      <c r="AT90" s="217" t="s">
        <v>166</v>
      </c>
      <c r="AU90" s="217" t="s">
        <v>82</v>
      </c>
      <c r="AY90" s="19" t="s">
        <v>130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311</v>
      </c>
      <c r="BM90" s="217" t="s">
        <v>1786</v>
      </c>
    </row>
    <row r="91" s="2" customFormat="1">
      <c r="A91" s="40"/>
      <c r="B91" s="41"/>
      <c r="C91" s="42"/>
      <c r="D91" s="219" t="s">
        <v>140</v>
      </c>
      <c r="E91" s="42"/>
      <c r="F91" s="220" t="s">
        <v>1785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140</v>
      </c>
      <c r="AU91" s="19" t="s">
        <v>82</v>
      </c>
    </row>
    <row r="92" s="2" customFormat="1" ht="16.5" customHeight="1">
      <c r="A92" s="40"/>
      <c r="B92" s="41"/>
      <c r="C92" s="206" t="s">
        <v>157</v>
      </c>
      <c r="D92" s="206" t="s">
        <v>133</v>
      </c>
      <c r="E92" s="207" t="s">
        <v>1787</v>
      </c>
      <c r="F92" s="208" t="s">
        <v>1788</v>
      </c>
      <c r="G92" s="209" t="s">
        <v>169</v>
      </c>
      <c r="H92" s="210">
        <v>2</v>
      </c>
      <c r="I92" s="211"/>
      <c r="J92" s="212">
        <f>ROUND(I92*H92,2)</f>
        <v>0</v>
      </c>
      <c r="K92" s="208" t="s">
        <v>137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311</v>
      </c>
      <c r="AT92" s="217" t="s">
        <v>133</v>
      </c>
      <c r="AU92" s="217" t="s">
        <v>82</v>
      </c>
      <c r="AY92" s="19" t="s">
        <v>130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311</v>
      </c>
      <c r="BM92" s="217" t="s">
        <v>1789</v>
      </c>
    </row>
    <row r="93" s="2" customFormat="1">
      <c r="A93" s="40"/>
      <c r="B93" s="41"/>
      <c r="C93" s="42"/>
      <c r="D93" s="219" t="s">
        <v>140</v>
      </c>
      <c r="E93" s="42"/>
      <c r="F93" s="220" t="s">
        <v>1790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82</v>
      </c>
    </row>
    <row r="94" s="2" customFormat="1">
      <c r="A94" s="40"/>
      <c r="B94" s="41"/>
      <c r="C94" s="42"/>
      <c r="D94" s="224" t="s">
        <v>141</v>
      </c>
      <c r="E94" s="42"/>
      <c r="F94" s="225" t="s">
        <v>1791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141</v>
      </c>
      <c r="AU94" s="19" t="s">
        <v>82</v>
      </c>
    </row>
    <row r="95" s="2" customFormat="1" ht="16.5" customHeight="1">
      <c r="A95" s="40"/>
      <c r="B95" s="41"/>
      <c r="C95" s="258" t="s">
        <v>129</v>
      </c>
      <c r="D95" s="258" t="s">
        <v>166</v>
      </c>
      <c r="E95" s="259" t="s">
        <v>1792</v>
      </c>
      <c r="F95" s="260" t="s">
        <v>1793</v>
      </c>
      <c r="G95" s="261" t="s">
        <v>169</v>
      </c>
      <c r="H95" s="262">
        <v>2</v>
      </c>
      <c r="I95" s="263"/>
      <c r="J95" s="264">
        <f>ROUND(I95*H95,2)</f>
        <v>0</v>
      </c>
      <c r="K95" s="260" t="s">
        <v>137</v>
      </c>
      <c r="L95" s="265"/>
      <c r="M95" s="266" t="s">
        <v>19</v>
      </c>
      <c r="N95" s="267" t="s">
        <v>43</v>
      </c>
      <c r="O95" s="86"/>
      <c r="P95" s="215">
        <f>O95*H95</f>
        <v>0</v>
      </c>
      <c r="Q95" s="215">
        <v>0.0038999999999999998</v>
      </c>
      <c r="R95" s="215">
        <f>Q95*H95</f>
        <v>0.0077999999999999996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425</v>
      </c>
      <c r="AT95" s="217" t="s">
        <v>166</v>
      </c>
      <c r="AU95" s="217" t="s">
        <v>82</v>
      </c>
      <c r="AY95" s="19" t="s">
        <v>130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311</v>
      </c>
      <c r="BM95" s="217" t="s">
        <v>1794</v>
      </c>
    </row>
    <row r="96" s="2" customFormat="1">
      <c r="A96" s="40"/>
      <c r="B96" s="41"/>
      <c r="C96" s="42"/>
      <c r="D96" s="219" t="s">
        <v>140</v>
      </c>
      <c r="E96" s="42"/>
      <c r="F96" s="220" t="s">
        <v>1793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82</v>
      </c>
    </row>
    <row r="97" s="2" customFormat="1" ht="16.5" customHeight="1">
      <c r="A97" s="40"/>
      <c r="B97" s="41"/>
      <c r="C97" s="206" t="s">
        <v>234</v>
      </c>
      <c r="D97" s="206" t="s">
        <v>133</v>
      </c>
      <c r="E97" s="207" t="s">
        <v>1795</v>
      </c>
      <c r="F97" s="208" t="s">
        <v>1796</v>
      </c>
      <c r="G97" s="209" t="s">
        <v>169</v>
      </c>
      <c r="H97" s="210">
        <v>4</v>
      </c>
      <c r="I97" s="211"/>
      <c r="J97" s="212">
        <f>ROUND(I97*H97,2)</f>
        <v>0</v>
      </c>
      <c r="K97" s="208" t="s">
        <v>137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311</v>
      </c>
      <c r="AT97" s="217" t="s">
        <v>133</v>
      </c>
      <c r="AU97" s="217" t="s">
        <v>82</v>
      </c>
      <c r="AY97" s="19" t="s">
        <v>130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311</v>
      </c>
      <c r="BM97" s="217" t="s">
        <v>1797</v>
      </c>
    </row>
    <row r="98" s="2" customFormat="1">
      <c r="A98" s="40"/>
      <c r="B98" s="41"/>
      <c r="C98" s="42"/>
      <c r="D98" s="219" t="s">
        <v>140</v>
      </c>
      <c r="E98" s="42"/>
      <c r="F98" s="220" t="s">
        <v>1798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82</v>
      </c>
    </row>
    <row r="99" s="2" customFormat="1">
      <c r="A99" s="40"/>
      <c r="B99" s="41"/>
      <c r="C99" s="42"/>
      <c r="D99" s="224" t="s">
        <v>141</v>
      </c>
      <c r="E99" s="42"/>
      <c r="F99" s="225" t="s">
        <v>1799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141</v>
      </c>
      <c r="AU99" s="19" t="s">
        <v>82</v>
      </c>
    </row>
    <row r="100" s="2" customFormat="1" ht="16.5" customHeight="1">
      <c r="A100" s="40"/>
      <c r="B100" s="41"/>
      <c r="C100" s="258" t="s">
        <v>240</v>
      </c>
      <c r="D100" s="258" t="s">
        <v>166</v>
      </c>
      <c r="E100" s="259" t="s">
        <v>1800</v>
      </c>
      <c r="F100" s="260" t="s">
        <v>1801</v>
      </c>
      <c r="G100" s="261" t="s">
        <v>169</v>
      </c>
      <c r="H100" s="262">
        <v>4</v>
      </c>
      <c r="I100" s="263"/>
      <c r="J100" s="264">
        <f>ROUND(I100*H100,2)</f>
        <v>0</v>
      </c>
      <c r="K100" s="260" t="s">
        <v>137</v>
      </c>
      <c r="L100" s="265"/>
      <c r="M100" s="266" t="s">
        <v>19</v>
      </c>
      <c r="N100" s="267" t="s">
        <v>43</v>
      </c>
      <c r="O100" s="86"/>
      <c r="P100" s="215">
        <f>O100*H100</f>
        <v>0</v>
      </c>
      <c r="Q100" s="215">
        <v>0.00020000000000000001</v>
      </c>
      <c r="R100" s="215">
        <f>Q100*H100</f>
        <v>0.00080000000000000004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425</v>
      </c>
      <c r="AT100" s="217" t="s">
        <v>166</v>
      </c>
      <c r="AU100" s="217" t="s">
        <v>82</v>
      </c>
      <c r="AY100" s="19" t="s">
        <v>130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311</v>
      </c>
      <c r="BM100" s="217" t="s">
        <v>1802</v>
      </c>
    </row>
    <row r="101" s="2" customFormat="1">
      <c r="A101" s="40"/>
      <c r="B101" s="41"/>
      <c r="C101" s="42"/>
      <c r="D101" s="219" t="s">
        <v>140</v>
      </c>
      <c r="E101" s="42"/>
      <c r="F101" s="220" t="s">
        <v>1801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82</v>
      </c>
    </row>
    <row r="102" s="2" customFormat="1" ht="16.5" customHeight="1">
      <c r="A102" s="40"/>
      <c r="B102" s="41"/>
      <c r="C102" s="206" t="s">
        <v>249</v>
      </c>
      <c r="D102" s="206" t="s">
        <v>133</v>
      </c>
      <c r="E102" s="207" t="s">
        <v>1803</v>
      </c>
      <c r="F102" s="208" t="s">
        <v>1804</v>
      </c>
      <c r="G102" s="209" t="s">
        <v>169</v>
      </c>
      <c r="H102" s="210">
        <v>8</v>
      </c>
      <c r="I102" s="211"/>
      <c r="J102" s="212">
        <f>ROUND(I102*H102,2)</f>
        <v>0</v>
      </c>
      <c r="K102" s="208" t="s">
        <v>137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311</v>
      </c>
      <c r="AT102" s="217" t="s">
        <v>133</v>
      </c>
      <c r="AU102" s="217" t="s">
        <v>82</v>
      </c>
      <c r="AY102" s="19" t="s">
        <v>130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311</v>
      </c>
      <c r="BM102" s="217" t="s">
        <v>1805</v>
      </c>
    </row>
    <row r="103" s="2" customFormat="1">
      <c r="A103" s="40"/>
      <c r="B103" s="41"/>
      <c r="C103" s="42"/>
      <c r="D103" s="219" t="s">
        <v>140</v>
      </c>
      <c r="E103" s="42"/>
      <c r="F103" s="220" t="s">
        <v>1806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140</v>
      </c>
      <c r="AU103" s="19" t="s">
        <v>82</v>
      </c>
    </row>
    <row r="104" s="2" customFormat="1">
      <c r="A104" s="40"/>
      <c r="B104" s="41"/>
      <c r="C104" s="42"/>
      <c r="D104" s="224" t="s">
        <v>141</v>
      </c>
      <c r="E104" s="42"/>
      <c r="F104" s="225" t="s">
        <v>1807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141</v>
      </c>
      <c r="AU104" s="19" t="s">
        <v>82</v>
      </c>
    </row>
    <row r="105" s="2" customFormat="1" ht="16.5" customHeight="1">
      <c r="A105" s="40"/>
      <c r="B105" s="41"/>
      <c r="C105" s="258" t="s">
        <v>260</v>
      </c>
      <c r="D105" s="258" t="s">
        <v>166</v>
      </c>
      <c r="E105" s="259" t="s">
        <v>1808</v>
      </c>
      <c r="F105" s="260" t="s">
        <v>1809</v>
      </c>
      <c r="G105" s="261" t="s">
        <v>169</v>
      </c>
      <c r="H105" s="262">
        <v>8</v>
      </c>
      <c r="I105" s="263"/>
      <c r="J105" s="264">
        <f>ROUND(I105*H105,2)</f>
        <v>0</v>
      </c>
      <c r="K105" s="260" t="s">
        <v>137</v>
      </c>
      <c r="L105" s="265"/>
      <c r="M105" s="266" t="s">
        <v>19</v>
      </c>
      <c r="N105" s="267" t="s">
        <v>43</v>
      </c>
      <c r="O105" s="86"/>
      <c r="P105" s="215">
        <f>O105*H105</f>
        <v>0</v>
      </c>
      <c r="Q105" s="215">
        <v>0.00029999999999999997</v>
      </c>
      <c r="R105" s="215">
        <f>Q105*H105</f>
        <v>0.0023999999999999998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425</v>
      </c>
      <c r="AT105" s="217" t="s">
        <v>166</v>
      </c>
      <c r="AU105" s="217" t="s">
        <v>82</v>
      </c>
      <c r="AY105" s="19" t="s">
        <v>130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311</v>
      </c>
      <c r="BM105" s="217" t="s">
        <v>1810</v>
      </c>
    </row>
    <row r="106" s="2" customFormat="1">
      <c r="A106" s="40"/>
      <c r="B106" s="41"/>
      <c r="C106" s="42"/>
      <c r="D106" s="219" t="s">
        <v>140</v>
      </c>
      <c r="E106" s="42"/>
      <c r="F106" s="220" t="s">
        <v>1809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140</v>
      </c>
      <c r="AU106" s="19" t="s">
        <v>82</v>
      </c>
    </row>
    <row r="107" s="2" customFormat="1" ht="16.5" customHeight="1">
      <c r="A107" s="40"/>
      <c r="B107" s="41"/>
      <c r="C107" s="206" t="s">
        <v>83</v>
      </c>
      <c r="D107" s="206" t="s">
        <v>133</v>
      </c>
      <c r="E107" s="207" t="s">
        <v>1811</v>
      </c>
      <c r="F107" s="208" t="s">
        <v>1812</v>
      </c>
      <c r="G107" s="209" t="s">
        <v>169</v>
      </c>
      <c r="H107" s="210">
        <v>2</v>
      </c>
      <c r="I107" s="211"/>
      <c r="J107" s="212">
        <f>ROUND(I107*H107,2)</f>
        <v>0</v>
      </c>
      <c r="K107" s="208" t="s">
        <v>137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311</v>
      </c>
      <c r="AT107" s="217" t="s">
        <v>133</v>
      </c>
      <c r="AU107" s="217" t="s">
        <v>82</v>
      </c>
      <c r="AY107" s="19" t="s">
        <v>130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311</v>
      </c>
      <c r="BM107" s="217" t="s">
        <v>1813</v>
      </c>
    </row>
    <row r="108" s="2" customFormat="1">
      <c r="A108" s="40"/>
      <c r="B108" s="41"/>
      <c r="C108" s="42"/>
      <c r="D108" s="219" t="s">
        <v>140</v>
      </c>
      <c r="E108" s="42"/>
      <c r="F108" s="220" t="s">
        <v>1814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82</v>
      </c>
    </row>
    <row r="109" s="2" customFormat="1">
      <c r="A109" s="40"/>
      <c r="B109" s="41"/>
      <c r="C109" s="42"/>
      <c r="D109" s="224" t="s">
        <v>141</v>
      </c>
      <c r="E109" s="42"/>
      <c r="F109" s="225" t="s">
        <v>1815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141</v>
      </c>
      <c r="AU109" s="19" t="s">
        <v>82</v>
      </c>
    </row>
    <row r="110" s="2" customFormat="1" ht="16.5" customHeight="1">
      <c r="A110" s="40"/>
      <c r="B110" s="41"/>
      <c r="C110" s="258" t="s">
        <v>276</v>
      </c>
      <c r="D110" s="258" t="s">
        <v>166</v>
      </c>
      <c r="E110" s="259" t="s">
        <v>1816</v>
      </c>
      <c r="F110" s="260" t="s">
        <v>1817</v>
      </c>
      <c r="G110" s="261" t="s">
        <v>169</v>
      </c>
      <c r="H110" s="262">
        <v>2</v>
      </c>
      <c r="I110" s="263"/>
      <c r="J110" s="264">
        <f>ROUND(I110*H110,2)</f>
        <v>0</v>
      </c>
      <c r="K110" s="260" t="s">
        <v>137</v>
      </c>
      <c r="L110" s="265"/>
      <c r="M110" s="266" t="s">
        <v>19</v>
      </c>
      <c r="N110" s="267" t="s">
        <v>43</v>
      </c>
      <c r="O110" s="86"/>
      <c r="P110" s="215">
        <f>O110*H110</f>
        <v>0</v>
      </c>
      <c r="Q110" s="215">
        <v>0.00059999999999999995</v>
      </c>
      <c r="R110" s="215">
        <f>Q110*H110</f>
        <v>0.0011999999999999999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425</v>
      </c>
      <c r="AT110" s="217" t="s">
        <v>166</v>
      </c>
      <c r="AU110" s="217" t="s">
        <v>82</v>
      </c>
      <c r="AY110" s="19" t="s">
        <v>130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311</v>
      </c>
      <c r="BM110" s="217" t="s">
        <v>1818</v>
      </c>
    </row>
    <row r="111" s="2" customFormat="1">
      <c r="A111" s="40"/>
      <c r="B111" s="41"/>
      <c r="C111" s="42"/>
      <c r="D111" s="219" t="s">
        <v>140</v>
      </c>
      <c r="E111" s="42"/>
      <c r="F111" s="220" t="s">
        <v>1817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82</v>
      </c>
    </row>
    <row r="112" s="2" customFormat="1" ht="16.5" customHeight="1">
      <c r="A112" s="40"/>
      <c r="B112" s="41"/>
      <c r="C112" s="206" t="s">
        <v>285</v>
      </c>
      <c r="D112" s="206" t="s">
        <v>133</v>
      </c>
      <c r="E112" s="207" t="s">
        <v>1819</v>
      </c>
      <c r="F112" s="208" t="s">
        <v>1820</v>
      </c>
      <c r="G112" s="209" t="s">
        <v>169</v>
      </c>
      <c r="H112" s="210">
        <v>4</v>
      </c>
      <c r="I112" s="211"/>
      <c r="J112" s="212">
        <f>ROUND(I112*H112,2)</f>
        <v>0</v>
      </c>
      <c r="K112" s="208" t="s">
        <v>137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311</v>
      </c>
      <c r="AT112" s="217" t="s">
        <v>133</v>
      </c>
      <c r="AU112" s="217" t="s">
        <v>82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311</v>
      </c>
      <c r="BM112" s="217" t="s">
        <v>1821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1822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82</v>
      </c>
    </row>
    <row r="114" s="2" customFormat="1">
      <c r="A114" s="40"/>
      <c r="B114" s="41"/>
      <c r="C114" s="42"/>
      <c r="D114" s="224" t="s">
        <v>141</v>
      </c>
      <c r="E114" s="42"/>
      <c r="F114" s="225" t="s">
        <v>1823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82</v>
      </c>
    </row>
    <row r="115" s="2" customFormat="1" ht="16.5" customHeight="1">
      <c r="A115" s="40"/>
      <c r="B115" s="41"/>
      <c r="C115" s="258" t="s">
        <v>291</v>
      </c>
      <c r="D115" s="258" t="s">
        <v>166</v>
      </c>
      <c r="E115" s="259" t="s">
        <v>1824</v>
      </c>
      <c r="F115" s="260" t="s">
        <v>1825</v>
      </c>
      <c r="G115" s="261" t="s">
        <v>169</v>
      </c>
      <c r="H115" s="262">
        <v>3</v>
      </c>
      <c r="I115" s="263"/>
      <c r="J115" s="264">
        <f>ROUND(I115*H115,2)</f>
        <v>0</v>
      </c>
      <c r="K115" s="260" t="s">
        <v>137</v>
      </c>
      <c r="L115" s="265"/>
      <c r="M115" s="266" t="s">
        <v>19</v>
      </c>
      <c r="N115" s="267" t="s">
        <v>43</v>
      </c>
      <c r="O115" s="86"/>
      <c r="P115" s="215">
        <f>O115*H115</f>
        <v>0</v>
      </c>
      <c r="Q115" s="215">
        <v>0.00040000000000000002</v>
      </c>
      <c r="R115" s="215">
        <f>Q115*H115</f>
        <v>0.0012000000000000001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425</v>
      </c>
      <c r="AT115" s="217" t="s">
        <v>166</v>
      </c>
      <c r="AU115" s="217" t="s">
        <v>82</v>
      </c>
      <c r="AY115" s="19" t="s">
        <v>130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311</v>
      </c>
      <c r="BM115" s="217" t="s">
        <v>1826</v>
      </c>
    </row>
    <row r="116" s="2" customFormat="1">
      <c r="A116" s="40"/>
      <c r="B116" s="41"/>
      <c r="C116" s="42"/>
      <c r="D116" s="219" t="s">
        <v>140</v>
      </c>
      <c r="E116" s="42"/>
      <c r="F116" s="220" t="s">
        <v>1825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82</v>
      </c>
    </row>
    <row r="117" s="2" customFormat="1" ht="16.5" customHeight="1">
      <c r="A117" s="40"/>
      <c r="B117" s="41"/>
      <c r="C117" s="258" t="s">
        <v>299</v>
      </c>
      <c r="D117" s="258" t="s">
        <v>166</v>
      </c>
      <c r="E117" s="259" t="s">
        <v>1827</v>
      </c>
      <c r="F117" s="260" t="s">
        <v>1828</v>
      </c>
      <c r="G117" s="261" t="s">
        <v>169</v>
      </c>
      <c r="H117" s="262">
        <v>1</v>
      </c>
      <c r="I117" s="263"/>
      <c r="J117" s="264">
        <f>ROUND(I117*H117,2)</f>
        <v>0</v>
      </c>
      <c r="K117" s="260" t="s">
        <v>137</v>
      </c>
      <c r="L117" s="265"/>
      <c r="M117" s="266" t="s">
        <v>19</v>
      </c>
      <c r="N117" s="267" t="s">
        <v>43</v>
      </c>
      <c r="O117" s="86"/>
      <c r="P117" s="215">
        <f>O117*H117</f>
        <v>0</v>
      </c>
      <c r="Q117" s="215">
        <v>0.0011000000000000001</v>
      </c>
      <c r="R117" s="215">
        <f>Q117*H117</f>
        <v>0.0011000000000000001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425</v>
      </c>
      <c r="AT117" s="217" t="s">
        <v>166</v>
      </c>
      <c r="AU117" s="217" t="s">
        <v>82</v>
      </c>
      <c r="AY117" s="19" t="s">
        <v>130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311</v>
      </c>
      <c r="BM117" s="217" t="s">
        <v>1829</v>
      </c>
    </row>
    <row r="118" s="2" customFormat="1">
      <c r="A118" s="40"/>
      <c r="B118" s="41"/>
      <c r="C118" s="42"/>
      <c r="D118" s="219" t="s">
        <v>140</v>
      </c>
      <c r="E118" s="42"/>
      <c r="F118" s="220" t="s">
        <v>1828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82</v>
      </c>
    </row>
    <row r="119" s="2" customFormat="1" ht="21.75" customHeight="1">
      <c r="A119" s="40"/>
      <c r="B119" s="41"/>
      <c r="C119" s="206" t="s">
        <v>8</v>
      </c>
      <c r="D119" s="206" t="s">
        <v>133</v>
      </c>
      <c r="E119" s="207" t="s">
        <v>1830</v>
      </c>
      <c r="F119" s="208" t="s">
        <v>1831</v>
      </c>
      <c r="G119" s="209" t="s">
        <v>302</v>
      </c>
      <c r="H119" s="210">
        <v>7</v>
      </c>
      <c r="I119" s="211"/>
      <c r="J119" s="212">
        <f>ROUND(I119*H119,2)</f>
        <v>0</v>
      </c>
      <c r="K119" s="208" t="s">
        <v>137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0.001665</v>
      </c>
      <c r="R119" s="215">
        <f>Q119*H119</f>
        <v>0.011655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311</v>
      </c>
      <c r="AT119" s="217" t="s">
        <v>133</v>
      </c>
      <c r="AU119" s="217" t="s">
        <v>82</v>
      </c>
      <c r="AY119" s="19" t="s">
        <v>130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311</v>
      </c>
      <c r="BM119" s="217" t="s">
        <v>1832</v>
      </c>
    </row>
    <row r="120" s="2" customFormat="1">
      <c r="A120" s="40"/>
      <c r="B120" s="41"/>
      <c r="C120" s="42"/>
      <c r="D120" s="219" t="s">
        <v>140</v>
      </c>
      <c r="E120" s="42"/>
      <c r="F120" s="220" t="s">
        <v>1833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82</v>
      </c>
    </row>
    <row r="121" s="2" customFormat="1">
      <c r="A121" s="40"/>
      <c r="B121" s="41"/>
      <c r="C121" s="42"/>
      <c r="D121" s="224" t="s">
        <v>141</v>
      </c>
      <c r="E121" s="42"/>
      <c r="F121" s="225" t="s">
        <v>1834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141</v>
      </c>
      <c r="AU121" s="19" t="s">
        <v>82</v>
      </c>
    </row>
    <row r="122" s="2" customFormat="1" ht="24.15" customHeight="1">
      <c r="A122" s="40"/>
      <c r="B122" s="41"/>
      <c r="C122" s="206" t="s">
        <v>311</v>
      </c>
      <c r="D122" s="206" t="s">
        <v>133</v>
      </c>
      <c r="E122" s="207" t="s">
        <v>1835</v>
      </c>
      <c r="F122" s="208" t="s">
        <v>1836</v>
      </c>
      <c r="G122" s="209" t="s">
        <v>302</v>
      </c>
      <c r="H122" s="210">
        <v>35</v>
      </c>
      <c r="I122" s="211"/>
      <c r="J122" s="212">
        <f>ROUND(I122*H122,2)</f>
        <v>0</v>
      </c>
      <c r="K122" s="208" t="s">
        <v>137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0.0034429999999999999</v>
      </c>
      <c r="R122" s="215">
        <f>Q122*H122</f>
        <v>0.120505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311</v>
      </c>
      <c r="AT122" s="217" t="s">
        <v>133</v>
      </c>
      <c r="AU122" s="217" t="s">
        <v>82</v>
      </c>
      <c r="AY122" s="19" t="s">
        <v>130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311</v>
      </c>
      <c r="BM122" s="217" t="s">
        <v>1837</v>
      </c>
    </row>
    <row r="123" s="2" customFormat="1">
      <c r="A123" s="40"/>
      <c r="B123" s="41"/>
      <c r="C123" s="42"/>
      <c r="D123" s="219" t="s">
        <v>140</v>
      </c>
      <c r="E123" s="42"/>
      <c r="F123" s="220" t="s">
        <v>1838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82</v>
      </c>
    </row>
    <row r="124" s="2" customFormat="1">
      <c r="A124" s="40"/>
      <c r="B124" s="41"/>
      <c r="C124" s="42"/>
      <c r="D124" s="224" t="s">
        <v>141</v>
      </c>
      <c r="E124" s="42"/>
      <c r="F124" s="225" t="s">
        <v>1839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141</v>
      </c>
      <c r="AU124" s="19" t="s">
        <v>82</v>
      </c>
    </row>
    <row r="125" s="2" customFormat="1" ht="24.15" customHeight="1">
      <c r="A125" s="40"/>
      <c r="B125" s="41"/>
      <c r="C125" s="206" t="s">
        <v>322</v>
      </c>
      <c r="D125" s="206" t="s">
        <v>133</v>
      </c>
      <c r="E125" s="207" t="s">
        <v>1840</v>
      </c>
      <c r="F125" s="208" t="s">
        <v>1841</v>
      </c>
      <c r="G125" s="209" t="s">
        <v>169</v>
      </c>
      <c r="H125" s="210">
        <v>1</v>
      </c>
      <c r="I125" s="211"/>
      <c r="J125" s="212">
        <f>ROUND(I125*H125,2)</f>
        <v>0</v>
      </c>
      <c r="K125" s="208" t="s">
        <v>137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311</v>
      </c>
      <c r="AT125" s="217" t="s">
        <v>133</v>
      </c>
      <c r="AU125" s="217" t="s">
        <v>82</v>
      </c>
      <c r="AY125" s="19" t="s">
        <v>130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311</v>
      </c>
      <c r="BM125" s="217" t="s">
        <v>1842</v>
      </c>
    </row>
    <row r="126" s="2" customFormat="1">
      <c r="A126" s="40"/>
      <c r="B126" s="41"/>
      <c r="C126" s="42"/>
      <c r="D126" s="219" t="s">
        <v>140</v>
      </c>
      <c r="E126" s="42"/>
      <c r="F126" s="220" t="s">
        <v>1843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140</v>
      </c>
      <c r="AU126" s="19" t="s">
        <v>82</v>
      </c>
    </row>
    <row r="127" s="2" customFormat="1">
      <c r="A127" s="40"/>
      <c r="B127" s="41"/>
      <c r="C127" s="42"/>
      <c r="D127" s="224" t="s">
        <v>141</v>
      </c>
      <c r="E127" s="42"/>
      <c r="F127" s="225" t="s">
        <v>1844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141</v>
      </c>
      <c r="AU127" s="19" t="s">
        <v>82</v>
      </c>
    </row>
    <row r="128" s="2" customFormat="1" ht="16.5" customHeight="1">
      <c r="A128" s="40"/>
      <c r="B128" s="41"/>
      <c r="C128" s="258" t="s">
        <v>336</v>
      </c>
      <c r="D128" s="258" t="s">
        <v>166</v>
      </c>
      <c r="E128" s="259" t="s">
        <v>1845</v>
      </c>
      <c r="F128" s="260" t="s">
        <v>1846</v>
      </c>
      <c r="G128" s="261" t="s">
        <v>169</v>
      </c>
      <c r="H128" s="262">
        <v>1</v>
      </c>
      <c r="I128" s="263"/>
      <c r="J128" s="264">
        <f>ROUND(I128*H128,2)</f>
        <v>0</v>
      </c>
      <c r="K128" s="260" t="s">
        <v>137</v>
      </c>
      <c r="L128" s="265"/>
      <c r="M128" s="266" t="s">
        <v>19</v>
      </c>
      <c r="N128" s="267" t="s">
        <v>43</v>
      </c>
      <c r="O128" s="86"/>
      <c r="P128" s="215">
        <f>O128*H128</f>
        <v>0</v>
      </c>
      <c r="Q128" s="215">
        <v>0.00089999999999999998</v>
      </c>
      <c r="R128" s="215">
        <f>Q128*H128</f>
        <v>0.00089999999999999998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425</v>
      </c>
      <c r="AT128" s="217" t="s">
        <v>166</v>
      </c>
      <c r="AU128" s="217" t="s">
        <v>82</v>
      </c>
      <c r="AY128" s="19" t="s">
        <v>130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311</v>
      </c>
      <c r="BM128" s="217" t="s">
        <v>1847</v>
      </c>
    </row>
    <row r="129" s="2" customFormat="1">
      <c r="A129" s="40"/>
      <c r="B129" s="41"/>
      <c r="C129" s="42"/>
      <c r="D129" s="219" t="s">
        <v>140</v>
      </c>
      <c r="E129" s="42"/>
      <c r="F129" s="220" t="s">
        <v>1846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140</v>
      </c>
      <c r="AU129" s="19" t="s">
        <v>82</v>
      </c>
    </row>
    <row r="130" s="2" customFormat="1" ht="24.15" customHeight="1">
      <c r="A130" s="40"/>
      <c r="B130" s="41"/>
      <c r="C130" s="206" t="s">
        <v>343</v>
      </c>
      <c r="D130" s="206" t="s">
        <v>133</v>
      </c>
      <c r="E130" s="207" t="s">
        <v>1848</v>
      </c>
      <c r="F130" s="208" t="s">
        <v>1849</v>
      </c>
      <c r="G130" s="209" t="s">
        <v>169</v>
      </c>
      <c r="H130" s="210">
        <v>1</v>
      </c>
      <c r="I130" s="211"/>
      <c r="J130" s="212">
        <f>ROUND(I130*H130,2)</f>
        <v>0</v>
      </c>
      <c r="K130" s="208" t="s">
        <v>137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311</v>
      </c>
      <c r="AT130" s="217" t="s">
        <v>133</v>
      </c>
      <c r="AU130" s="217" t="s">
        <v>82</v>
      </c>
      <c r="AY130" s="19" t="s">
        <v>130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311</v>
      </c>
      <c r="BM130" s="217" t="s">
        <v>1850</v>
      </c>
    </row>
    <row r="131" s="2" customFormat="1">
      <c r="A131" s="40"/>
      <c r="B131" s="41"/>
      <c r="C131" s="42"/>
      <c r="D131" s="219" t="s">
        <v>140</v>
      </c>
      <c r="E131" s="42"/>
      <c r="F131" s="220" t="s">
        <v>1851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140</v>
      </c>
      <c r="AU131" s="19" t="s">
        <v>82</v>
      </c>
    </row>
    <row r="132" s="2" customFormat="1">
      <c r="A132" s="40"/>
      <c r="B132" s="41"/>
      <c r="C132" s="42"/>
      <c r="D132" s="224" t="s">
        <v>141</v>
      </c>
      <c r="E132" s="42"/>
      <c r="F132" s="225" t="s">
        <v>1852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141</v>
      </c>
      <c r="AU132" s="19" t="s">
        <v>82</v>
      </c>
    </row>
    <row r="133" s="2" customFormat="1" ht="16.5" customHeight="1">
      <c r="A133" s="40"/>
      <c r="B133" s="41"/>
      <c r="C133" s="258" t="s">
        <v>86</v>
      </c>
      <c r="D133" s="258" t="s">
        <v>166</v>
      </c>
      <c r="E133" s="259" t="s">
        <v>1853</v>
      </c>
      <c r="F133" s="260" t="s">
        <v>1854</v>
      </c>
      <c r="G133" s="261" t="s">
        <v>169</v>
      </c>
      <c r="H133" s="262">
        <v>1</v>
      </c>
      <c r="I133" s="263"/>
      <c r="J133" s="264">
        <f>ROUND(I133*H133,2)</f>
        <v>0</v>
      </c>
      <c r="K133" s="260" t="s">
        <v>137</v>
      </c>
      <c r="L133" s="265"/>
      <c r="M133" s="266" t="s">
        <v>19</v>
      </c>
      <c r="N133" s="267" t="s">
        <v>43</v>
      </c>
      <c r="O133" s="86"/>
      <c r="P133" s="215">
        <f>O133*H133</f>
        <v>0</v>
      </c>
      <c r="Q133" s="215">
        <v>0.070000000000000007</v>
      </c>
      <c r="R133" s="215">
        <f>Q133*H133</f>
        <v>0.070000000000000007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425</v>
      </c>
      <c r="AT133" s="217" t="s">
        <v>166</v>
      </c>
      <c r="AU133" s="217" t="s">
        <v>82</v>
      </c>
      <c r="AY133" s="19" t="s">
        <v>130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311</v>
      </c>
      <c r="BM133" s="217" t="s">
        <v>1855</v>
      </c>
    </row>
    <row r="134" s="2" customFormat="1">
      <c r="A134" s="40"/>
      <c r="B134" s="41"/>
      <c r="C134" s="42"/>
      <c r="D134" s="219" t="s">
        <v>140</v>
      </c>
      <c r="E134" s="42"/>
      <c r="F134" s="220" t="s">
        <v>1854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82</v>
      </c>
    </row>
    <row r="135" s="12" customFormat="1" ht="25.92" customHeight="1">
      <c r="A135" s="12"/>
      <c r="B135" s="190"/>
      <c r="C135" s="191"/>
      <c r="D135" s="192" t="s">
        <v>71</v>
      </c>
      <c r="E135" s="193" t="s">
        <v>1763</v>
      </c>
      <c r="F135" s="193" t="s">
        <v>1764</v>
      </c>
      <c r="G135" s="191"/>
      <c r="H135" s="191"/>
      <c r="I135" s="194"/>
      <c r="J135" s="195">
        <f>BK135</f>
        <v>0</v>
      </c>
      <c r="K135" s="191"/>
      <c r="L135" s="196"/>
      <c r="M135" s="197"/>
      <c r="N135" s="198"/>
      <c r="O135" s="198"/>
      <c r="P135" s="199">
        <f>SUM(P136:P143)</f>
        <v>0</v>
      </c>
      <c r="Q135" s="198"/>
      <c r="R135" s="199">
        <f>SUM(R136:R143)</f>
        <v>0</v>
      </c>
      <c r="S135" s="198"/>
      <c r="T135" s="200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157</v>
      </c>
      <c r="AT135" s="202" t="s">
        <v>71</v>
      </c>
      <c r="AU135" s="202" t="s">
        <v>72</v>
      </c>
      <c r="AY135" s="201" t="s">
        <v>130</v>
      </c>
      <c r="BK135" s="203">
        <f>SUM(BK136:BK143)</f>
        <v>0</v>
      </c>
    </row>
    <row r="136" s="2" customFormat="1" ht="16.5" customHeight="1">
      <c r="A136" s="40"/>
      <c r="B136" s="41"/>
      <c r="C136" s="206" t="s">
        <v>7</v>
      </c>
      <c r="D136" s="206" t="s">
        <v>133</v>
      </c>
      <c r="E136" s="207" t="s">
        <v>1856</v>
      </c>
      <c r="F136" s="208" t="s">
        <v>1857</v>
      </c>
      <c r="G136" s="209" t="s">
        <v>1767</v>
      </c>
      <c r="H136" s="210">
        <v>20</v>
      </c>
      <c r="I136" s="211"/>
      <c r="J136" s="212">
        <f>ROUND(I136*H136,2)</f>
        <v>0</v>
      </c>
      <c r="K136" s="208" t="s">
        <v>137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170</v>
      </c>
      <c r="AT136" s="217" t="s">
        <v>133</v>
      </c>
      <c r="AU136" s="217" t="s">
        <v>80</v>
      </c>
      <c r="AY136" s="19" t="s">
        <v>130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170</v>
      </c>
      <c r="BM136" s="217" t="s">
        <v>1858</v>
      </c>
    </row>
    <row r="137" s="2" customFormat="1">
      <c r="A137" s="40"/>
      <c r="B137" s="41"/>
      <c r="C137" s="42"/>
      <c r="D137" s="219" t="s">
        <v>140</v>
      </c>
      <c r="E137" s="42"/>
      <c r="F137" s="220" t="s">
        <v>1859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140</v>
      </c>
      <c r="AU137" s="19" t="s">
        <v>80</v>
      </c>
    </row>
    <row r="138" s="2" customFormat="1">
      <c r="A138" s="40"/>
      <c r="B138" s="41"/>
      <c r="C138" s="42"/>
      <c r="D138" s="224" t="s">
        <v>141</v>
      </c>
      <c r="E138" s="42"/>
      <c r="F138" s="225" t="s">
        <v>1860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141</v>
      </c>
      <c r="AU138" s="19" t="s">
        <v>80</v>
      </c>
    </row>
    <row r="139" s="13" customFormat="1">
      <c r="A139" s="13"/>
      <c r="B139" s="226"/>
      <c r="C139" s="227"/>
      <c r="D139" s="219" t="s">
        <v>147</v>
      </c>
      <c r="E139" s="228" t="s">
        <v>19</v>
      </c>
      <c r="F139" s="229" t="s">
        <v>1861</v>
      </c>
      <c r="G139" s="227"/>
      <c r="H139" s="230">
        <v>20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147</v>
      </c>
      <c r="AU139" s="236" t="s">
        <v>80</v>
      </c>
      <c r="AV139" s="13" t="s">
        <v>82</v>
      </c>
      <c r="AW139" s="13" t="s">
        <v>33</v>
      </c>
      <c r="AX139" s="13" t="s">
        <v>80</v>
      </c>
      <c r="AY139" s="236" t="s">
        <v>130</v>
      </c>
    </row>
    <row r="140" s="2" customFormat="1" ht="16.5" customHeight="1">
      <c r="A140" s="40"/>
      <c r="B140" s="41"/>
      <c r="C140" s="206" t="s">
        <v>360</v>
      </c>
      <c r="D140" s="206" t="s">
        <v>133</v>
      </c>
      <c r="E140" s="207" t="s">
        <v>1862</v>
      </c>
      <c r="F140" s="208" t="s">
        <v>1863</v>
      </c>
      <c r="G140" s="209" t="s">
        <v>1767</v>
      </c>
      <c r="H140" s="210">
        <v>8</v>
      </c>
      <c r="I140" s="211"/>
      <c r="J140" s="212">
        <f>ROUND(I140*H140,2)</f>
        <v>0</v>
      </c>
      <c r="K140" s="208" t="s">
        <v>137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170</v>
      </c>
      <c r="AT140" s="217" t="s">
        <v>133</v>
      </c>
      <c r="AU140" s="217" t="s">
        <v>80</v>
      </c>
      <c r="AY140" s="19" t="s">
        <v>130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170</v>
      </c>
      <c r="BM140" s="217" t="s">
        <v>1864</v>
      </c>
    </row>
    <row r="141" s="2" customFormat="1">
      <c r="A141" s="40"/>
      <c r="B141" s="41"/>
      <c r="C141" s="42"/>
      <c r="D141" s="219" t="s">
        <v>140</v>
      </c>
      <c r="E141" s="42"/>
      <c r="F141" s="220" t="s">
        <v>1865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80</v>
      </c>
    </row>
    <row r="142" s="2" customFormat="1">
      <c r="A142" s="40"/>
      <c r="B142" s="41"/>
      <c r="C142" s="42"/>
      <c r="D142" s="224" t="s">
        <v>141</v>
      </c>
      <c r="E142" s="42"/>
      <c r="F142" s="225" t="s">
        <v>1866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141</v>
      </c>
      <c r="AU142" s="19" t="s">
        <v>80</v>
      </c>
    </row>
    <row r="143" s="13" customFormat="1">
      <c r="A143" s="13"/>
      <c r="B143" s="226"/>
      <c r="C143" s="227"/>
      <c r="D143" s="219" t="s">
        <v>147</v>
      </c>
      <c r="E143" s="228" t="s">
        <v>19</v>
      </c>
      <c r="F143" s="229" t="s">
        <v>1867</v>
      </c>
      <c r="G143" s="227"/>
      <c r="H143" s="230">
        <v>8</v>
      </c>
      <c r="I143" s="231"/>
      <c r="J143" s="227"/>
      <c r="K143" s="227"/>
      <c r="L143" s="232"/>
      <c r="M143" s="272"/>
      <c r="N143" s="273"/>
      <c r="O143" s="273"/>
      <c r="P143" s="273"/>
      <c r="Q143" s="273"/>
      <c r="R143" s="273"/>
      <c r="S143" s="273"/>
      <c r="T143" s="27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147</v>
      </c>
      <c r="AU143" s="236" t="s">
        <v>80</v>
      </c>
      <c r="AV143" s="13" t="s">
        <v>82</v>
      </c>
      <c r="AW143" s="13" t="s">
        <v>33</v>
      </c>
      <c r="AX143" s="13" t="s">
        <v>80</v>
      </c>
      <c r="AY143" s="236" t="s">
        <v>130</v>
      </c>
    </row>
    <row r="144" s="2" customFormat="1" ht="6.96" customHeight="1">
      <c r="A144" s="40"/>
      <c r="B144" s="61"/>
      <c r="C144" s="62"/>
      <c r="D144" s="62"/>
      <c r="E144" s="62"/>
      <c r="F144" s="62"/>
      <c r="G144" s="62"/>
      <c r="H144" s="62"/>
      <c r="I144" s="62"/>
      <c r="J144" s="62"/>
      <c r="K144" s="62"/>
      <c r="L144" s="46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2NPIgG4vl0OfxoJ1wihxafH0ra0lyRlKHxWFlVoC2IXtIQy9cqBodvyCxPvVUExVDm+S+uLs43XENz77TjWLJA==" hashValue="+xw8J8uSxHQ9L0e1FWZfXcnSSj2gPrrmUHvSloagKLCKQGFBtiJF2l3bKGh4L8Wwn0rVslHHiBTLrXWgDAZ0jQ==" algorithmName="SHA-512" password="CC35"/>
  <autoFilter ref="C81:K14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751111131"/>
    <hyperlink ref="F94" r:id="rId2" display="https://podminky.urs.cz/item/CS_URS_2024_01/751344112"/>
    <hyperlink ref="F99" r:id="rId3" display="https://podminky.urs.cz/item/CS_URS_2024_01/751398011"/>
    <hyperlink ref="F104" r:id="rId4" display="https://podminky.urs.cz/item/CS_URS_2024_01/751398012"/>
    <hyperlink ref="F109" r:id="rId5" display="https://podminky.urs.cz/item/CS_URS_2024_01/751398032"/>
    <hyperlink ref="F114" r:id="rId6" display="https://podminky.urs.cz/item/CS_URS_2024_01/751398041"/>
    <hyperlink ref="F121" r:id="rId7" display="https://podminky.urs.cz/item/CS_URS_2024_01/751510041"/>
    <hyperlink ref="F124" r:id="rId8" display="https://podminky.urs.cz/item/CS_URS_2024_01/751510042"/>
    <hyperlink ref="F127" r:id="rId9" display="https://podminky.urs.cz/item/CS_URS_2024_01/751514776"/>
    <hyperlink ref="F132" r:id="rId10" display="https://podminky.urs.cz/item/CS_URS_2024_01/751611120"/>
    <hyperlink ref="F138" r:id="rId11" display="https://podminky.urs.cz/item/CS_URS_2024_01/HZS2491"/>
    <hyperlink ref="F142" r:id="rId12" display="https://podminky.urs.cz/item/CS_URS_2024_01/HZS3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ROUND((SUM(BE86:BE194)),  2)</f>
        <v>0</v>
      </c>
      <c r="G33" s="40"/>
      <c r="H33" s="40"/>
      <c r="I33" s="150">
        <v>0.20999999999999999</v>
      </c>
      <c r="J33" s="149">
        <f>ROUND(((SUM(BE86:BE194))*I33),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ROUND((SUM(BF86:BF194)),  2)</f>
        <v>0</v>
      </c>
      <c r="G34" s="40"/>
      <c r="H34" s="40"/>
      <c r="I34" s="150">
        <v>0.14999999999999999</v>
      </c>
      <c r="J34" s="149">
        <f>ROUND(((SUM(BF86:BF194))*I34),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ROUND((SUM(BG86:BG194)),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ROUND((SUM(BH86:BH194)),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ROUND((SUM(BI86:BI194)),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40 - UT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183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186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1415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1869</v>
      </c>
      <c r="E63" s="176"/>
      <c r="F63" s="176"/>
      <c r="G63" s="176"/>
      <c r="H63" s="176"/>
      <c r="I63" s="176"/>
      <c r="J63" s="177">
        <f>J105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1870</v>
      </c>
      <c r="E64" s="176"/>
      <c r="F64" s="176"/>
      <c r="G64" s="176"/>
      <c r="H64" s="176"/>
      <c r="I64" s="176"/>
      <c r="J64" s="177">
        <f>J125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1871</v>
      </c>
      <c r="E65" s="176"/>
      <c r="F65" s="176"/>
      <c r="G65" s="176"/>
      <c r="H65" s="176"/>
      <c r="I65" s="176"/>
      <c r="J65" s="177">
        <f>J135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1416</v>
      </c>
      <c r="E66" s="170"/>
      <c r="F66" s="170"/>
      <c r="G66" s="170"/>
      <c r="H66" s="170"/>
      <c r="I66" s="170"/>
      <c r="J66" s="171">
        <f>J184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Zázemí pro dětskou skupinu - Kynšperk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40 - UT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Kynšperk nad Ohří</v>
      </c>
      <c r="G80" s="42"/>
      <c r="H80" s="42"/>
      <c r="I80" s="34" t="s">
        <v>23</v>
      </c>
      <c r="J80" s="74" t="str">
        <f>IF(J12="","",J12)</f>
        <v>28. 1. 2024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 Kynšperk nad Ohří</v>
      </c>
      <c r="G82" s="42"/>
      <c r="H82" s="42"/>
      <c r="I82" s="34" t="s">
        <v>31</v>
      </c>
      <c r="J82" s="38" t="str">
        <f>E21</f>
        <v>Nováček Jiří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Milan Hájek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116</v>
      </c>
      <c r="D85" s="182" t="s">
        <v>57</v>
      </c>
      <c r="E85" s="182" t="s">
        <v>53</v>
      </c>
      <c r="F85" s="182" t="s">
        <v>54</v>
      </c>
      <c r="G85" s="182" t="s">
        <v>117</v>
      </c>
      <c r="H85" s="182" t="s">
        <v>118</v>
      </c>
      <c r="I85" s="182" t="s">
        <v>119</v>
      </c>
      <c r="J85" s="182" t="s">
        <v>109</v>
      </c>
      <c r="K85" s="183" t="s">
        <v>120</v>
      </c>
      <c r="L85" s="184"/>
      <c r="M85" s="94" t="s">
        <v>19</v>
      </c>
      <c r="N85" s="95" t="s">
        <v>42</v>
      </c>
      <c r="O85" s="95" t="s">
        <v>121</v>
      </c>
      <c r="P85" s="95" t="s">
        <v>122</v>
      </c>
      <c r="Q85" s="95" t="s">
        <v>123</v>
      </c>
      <c r="R85" s="95" t="s">
        <v>124</v>
      </c>
      <c r="S85" s="95" t="s">
        <v>125</v>
      </c>
      <c r="T85" s="96" t="s">
        <v>126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P87+P184</f>
        <v>0</v>
      </c>
      <c r="Q86" s="98"/>
      <c r="R86" s="187">
        <f>R87+R184</f>
        <v>0.47400262439999996</v>
      </c>
      <c r="S86" s="98"/>
      <c r="T86" s="188">
        <f>T87+T184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110</v>
      </c>
      <c r="BK86" s="189">
        <f>BK87+BK184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795</v>
      </c>
      <c r="F87" s="193" t="s">
        <v>796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P88+P98+P105+P125+P135</f>
        <v>0</v>
      </c>
      <c r="Q87" s="198"/>
      <c r="R87" s="199">
        <f>R88+R98+R105+R125+R135</f>
        <v>0.47400262439999996</v>
      </c>
      <c r="S87" s="198"/>
      <c r="T87" s="200">
        <f>T88+T98+T105+T125+T135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82</v>
      </c>
      <c r="AT87" s="202" t="s">
        <v>71</v>
      </c>
      <c r="AU87" s="202" t="s">
        <v>72</v>
      </c>
      <c r="AY87" s="201" t="s">
        <v>130</v>
      </c>
      <c r="BK87" s="203">
        <f>BK88+BK98+BK105+BK125+BK135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923</v>
      </c>
      <c r="F88" s="204" t="s">
        <v>924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SUM(P89:P97)</f>
        <v>0</v>
      </c>
      <c r="Q88" s="198"/>
      <c r="R88" s="199">
        <f>SUM(R89:R97)</f>
        <v>0.02436</v>
      </c>
      <c r="S88" s="198"/>
      <c r="T88" s="200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82</v>
      </c>
      <c r="AT88" s="202" t="s">
        <v>71</v>
      </c>
      <c r="AU88" s="202" t="s">
        <v>80</v>
      </c>
      <c r="AY88" s="201" t="s">
        <v>130</v>
      </c>
      <c r="BK88" s="203">
        <f>SUM(BK89:BK97)</f>
        <v>0</v>
      </c>
    </row>
    <row r="89" s="2" customFormat="1" ht="16.5" customHeight="1">
      <c r="A89" s="40"/>
      <c r="B89" s="41"/>
      <c r="C89" s="206" t="s">
        <v>80</v>
      </c>
      <c r="D89" s="206" t="s">
        <v>133</v>
      </c>
      <c r="E89" s="207" t="s">
        <v>1872</v>
      </c>
      <c r="F89" s="208" t="s">
        <v>1873</v>
      </c>
      <c r="G89" s="209" t="s">
        <v>302</v>
      </c>
      <c r="H89" s="210">
        <v>80</v>
      </c>
      <c r="I89" s="211"/>
      <c r="J89" s="212">
        <f>ROUND(I89*H89,2)</f>
        <v>0</v>
      </c>
      <c r="K89" s="208" t="s">
        <v>137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311</v>
      </c>
      <c r="AT89" s="217" t="s">
        <v>133</v>
      </c>
      <c r="AU89" s="217" t="s">
        <v>82</v>
      </c>
      <c r="AY89" s="19" t="s">
        <v>130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311</v>
      </c>
      <c r="BM89" s="217" t="s">
        <v>1874</v>
      </c>
    </row>
    <row r="90" s="2" customFormat="1">
      <c r="A90" s="40"/>
      <c r="B90" s="41"/>
      <c r="C90" s="42"/>
      <c r="D90" s="219" t="s">
        <v>140</v>
      </c>
      <c r="E90" s="42"/>
      <c r="F90" s="220" t="s">
        <v>1875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82</v>
      </c>
    </row>
    <row r="91" s="2" customFormat="1">
      <c r="A91" s="40"/>
      <c r="B91" s="41"/>
      <c r="C91" s="42"/>
      <c r="D91" s="224" t="s">
        <v>141</v>
      </c>
      <c r="E91" s="42"/>
      <c r="F91" s="225" t="s">
        <v>1876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141</v>
      </c>
      <c r="AU91" s="19" t="s">
        <v>82</v>
      </c>
    </row>
    <row r="92" s="2" customFormat="1" ht="16.5" customHeight="1">
      <c r="A92" s="40"/>
      <c r="B92" s="41"/>
      <c r="C92" s="258" t="s">
        <v>82</v>
      </c>
      <c r="D92" s="258" t="s">
        <v>166</v>
      </c>
      <c r="E92" s="259" t="s">
        <v>1877</v>
      </c>
      <c r="F92" s="260" t="s">
        <v>1878</v>
      </c>
      <c r="G92" s="261" t="s">
        <v>302</v>
      </c>
      <c r="H92" s="262">
        <v>84</v>
      </c>
      <c r="I92" s="263"/>
      <c r="J92" s="264">
        <f>ROUND(I92*H92,2)</f>
        <v>0</v>
      </c>
      <c r="K92" s="260" t="s">
        <v>137</v>
      </c>
      <c r="L92" s="265"/>
      <c r="M92" s="266" t="s">
        <v>19</v>
      </c>
      <c r="N92" s="267" t="s">
        <v>43</v>
      </c>
      <c r="O92" s="86"/>
      <c r="P92" s="215">
        <f>O92*H92</f>
        <v>0</v>
      </c>
      <c r="Q92" s="215">
        <v>0.00029</v>
      </c>
      <c r="R92" s="215">
        <f>Q92*H92</f>
        <v>0.02436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425</v>
      </c>
      <c r="AT92" s="217" t="s">
        <v>166</v>
      </c>
      <c r="AU92" s="217" t="s">
        <v>82</v>
      </c>
      <c r="AY92" s="19" t="s">
        <v>130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311</v>
      </c>
      <c r="BM92" s="217" t="s">
        <v>1879</v>
      </c>
    </row>
    <row r="93" s="2" customFormat="1">
      <c r="A93" s="40"/>
      <c r="B93" s="41"/>
      <c r="C93" s="42"/>
      <c r="D93" s="219" t="s">
        <v>140</v>
      </c>
      <c r="E93" s="42"/>
      <c r="F93" s="220" t="s">
        <v>1878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82</v>
      </c>
    </row>
    <row r="94" s="13" customFormat="1">
      <c r="A94" s="13"/>
      <c r="B94" s="226"/>
      <c r="C94" s="227"/>
      <c r="D94" s="219" t="s">
        <v>147</v>
      </c>
      <c r="E94" s="228" t="s">
        <v>19</v>
      </c>
      <c r="F94" s="229" t="s">
        <v>1880</v>
      </c>
      <c r="G94" s="227"/>
      <c r="H94" s="230">
        <v>84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147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130</v>
      </c>
    </row>
    <row r="95" s="2" customFormat="1" ht="16.5" customHeight="1">
      <c r="A95" s="40"/>
      <c r="B95" s="41"/>
      <c r="C95" s="206" t="s">
        <v>151</v>
      </c>
      <c r="D95" s="206" t="s">
        <v>133</v>
      </c>
      <c r="E95" s="207" t="s">
        <v>1023</v>
      </c>
      <c r="F95" s="208" t="s">
        <v>1024</v>
      </c>
      <c r="G95" s="209" t="s">
        <v>827</v>
      </c>
      <c r="H95" s="271"/>
      <c r="I95" s="211"/>
      <c r="J95" s="212">
        <f>ROUND(I95*H95,2)</f>
        <v>0</v>
      </c>
      <c r="K95" s="208" t="s">
        <v>137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311</v>
      </c>
      <c r="AT95" s="217" t="s">
        <v>133</v>
      </c>
      <c r="AU95" s="217" t="s">
        <v>82</v>
      </c>
      <c r="AY95" s="19" t="s">
        <v>130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311</v>
      </c>
      <c r="BM95" s="217" t="s">
        <v>1881</v>
      </c>
    </row>
    <row r="96" s="2" customFormat="1">
      <c r="A96" s="40"/>
      <c r="B96" s="41"/>
      <c r="C96" s="42"/>
      <c r="D96" s="219" t="s">
        <v>140</v>
      </c>
      <c r="E96" s="42"/>
      <c r="F96" s="220" t="s">
        <v>1026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82</v>
      </c>
    </row>
    <row r="97" s="2" customFormat="1">
      <c r="A97" s="40"/>
      <c r="B97" s="41"/>
      <c r="C97" s="42"/>
      <c r="D97" s="224" t="s">
        <v>141</v>
      </c>
      <c r="E97" s="42"/>
      <c r="F97" s="225" t="s">
        <v>1027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141</v>
      </c>
      <c r="AU97" s="19" t="s">
        <v>82</v>
      </c>
    </row>
    <row r="98" s="12" customFormat="1" ht="22.8" customHeight="1">
      <c r="A98" s="12"/>
      <c r="B98" s="190"/>
      <c r="C98" s="191"/>
      <c r="D98" s="192" t="s">
        <v>71</v>
      </c>
      <c r="E98" s="204" t="s">
        <v>1751</v>
      </c>
      <c r="F98" s="204" t="s">
        <v>1752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SUM(P99:P104)</f>
        <v>0</v>
      </c>
      <c r="Q98" s="198"/>
      <c r="R98" s="199">
        <f>SUM(R99:R104)</f>
        <v>0.0018843582000000001</v>
      </c>
      <c r="S98" s="198"/>
      <c r="T98" s="200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82</v>
      </c>
      <c r="AT98" s="202" t="s">
        <v>71</v>
      </c>
      <c r="AU98" s="202" t="s">
        <v>80</v>
      </c>
      <c r="AY98" s="201" t="s">
        <v>130</v>
      </c>
      <c r="BK98" s="203">
        <f>SUM(BK99:BK104)</f>
        <v>0</v>
      </c>
    </row>
    <row r="99" s="2" customFormat="1" ht="21.75" customHeight="1">
      <c r="A99" s="40"/>
      <c r="B99" s="41"/>
      <c r="C99" s="206" t="s">
        <v>157</v>
      </c>
      <c r="D99" s="206" t="s">
        <v>133</v>
      </c>
      <c r="E99" s="207" t="s">
        <v>1753</v>
      </c>
      <c r="F99" s="208" t="s">
        <v>1754</v>
      </c>
      <c r="G99" s="209" t="s">
        <v>1665</v>
      </c>
      <c r="H99" s="210">
        <v>1</v>
      </c>
      <c r="I99" s="211"/>
      <c r="J99" s="212">
        <f>ROUND(I99*H99,2)</f>
        <v>0</v>
      </c>
      <c r="K99" s="208" t="s">
        <v>137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0.0018843582000000001</v>
      </c>
      <c r="R99" s="215">
        <f>Q99*H99</f>
        <v>0.0018843582000000001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311</v>
      </c>
      <c r="AT99" s="217" t="s">
        <v>133</v>
      </c>
      <c r="AU99" s="217" t="s">
        <v>82</v>
      </c>
      <c r="AY99" s="19" t="s">
        <v>130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311</v>
      </c>
      <c r="BM99" s="217" t="s">
        <v>1882</v>
      </c>
    </row>
    <row r="100" s="2" customFormat="1">
      <c r="A100" s="40"/>
      <c r="B100" s="41"/>
      <c r="C100" s="42"/>
      <c r="D100" s="219" t="s">
        <v>140</v>
      </c>
      <c r="E100" s="42"/>
      <c r="F100" s="220" t="s">
        <v>1756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140</v>
      </c>
      <c r="AU100" s="19" t="s">
        <v>82</v>
      </c>
    </row>
    <row r="101" s="2" customFormat="1">
      <c r="A101" s="40"/>
      <c r="B101" s="41"/>
      <c r="C101" s="42"/>
      <c r="D101" s="224" t="s">
        <v>141</v>
      </c>
      <c r="E101" s="42"/>
      <c r="F101" s="225" t="s">
        <v>1757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141</v>
      </c>
      <c r="AU101" s="19" t="s">
        <v>82</v>
      </c>
    </row>
    <row r="102" s="2" customFormat="1" ht="16.5" customHeight="1">
      <c r="A102" s="40"/>
      <c r="B102" s="41"/>
      <c r="C102" s="206" t="s">
        <v>129</v>
      </c>
      <c r="D102" s="206" t="s">
        <v>133</v>
      </c>
      <c r="E102" s="207" t="s">
        <v>1758</v>
      </c>
      <c r="F102" s="208" t="s">
        <v>1759</v>
      </c>
      <c r="G102" s="209" t="s">
        <v>827</v>
      </c>
      <c r="H102" s="271"/>
      <c r="I102" s="211"/>
      <c r="J102" s="212">
        <f>ROUND(I102*H102,2)</f>
        <v>0</v>
      </c>
      <c r="K102" s="208" t="s">
        <v>137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311</v>
      </c>
      <c r="AT102" s="217" t="s">
        <v>133</v>
      </c>
      <c r="AU102" s="217" t="s">
        <v>82</v>
      </c>
      <c r="AY102" s="19" t="s">
        <v>130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311</v>
      </c>
      <c r="BM102" s="217" t="s">
        <v>1883</v>
      </c>
    </row>
    <row r="103" s="2" customFormat="1">
      <c r="A103" s="40"/>
      <c r="B103" s="41"/>
      <c r="C103" s="42"/>
      <c r="D103" s="219" t="s">
        <v>140</v>
      </c>
      <c r="E103" s="42"/>
      <c r="F103" s="220" t="s">
        <v>1761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140</v>
      </c>
      <c r="AU103" s="19" t="s">
        <v>82</v>
      </c>
    </row>
    <row r="104" s="2" customFormat="1">
      <c r="A104" s="40"/>
      <c r="B104" s="41"/>
      <c r="C104" s="42"/>
      <c r="D104" s="224" t="s">
        <v>141</v>
      </c>
      <c r="E104" s="42"/>
      <c r="F104" s="225" t="s">
        <v>1762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141</v>
      </c>
      <c r="AU104" s="19" t="s">
        <v>82</v>
      </c>
    </row>
    <row r="105" s="12" customFormat="1" ht="22.8" customHeight="1">
      <c r="A105" s="12"/>
      <c r="B105" s="190"/>
      <c r="C105" s="191"/>
      <c r="D105" s="192" t="s">
        <v>71</v>
      </c>
      <c r="E105" s="204" t="s">
        <v>1884</v>
      </c>
      <c r="F105" s="204" t="s">
        <v>1885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SUM(P106:P124)</f>
        <v>0</v>
      </c>
      <c r="Q105" s="198"/>
      <c r="R105" s="199">
        <f>SUM(R106:R124)</f>
        <v>0.13334400000000002</v>
      </c>
      <c r="S105" s="198"/>
      <c r="T105" s="200">
        <f>SUM(T106:T124)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82</v>
      </c>
      <c r="AT105" s="202" t="s">
        <v>71</v>
      </c>
      <c r="AU105" s="202" t="s">
        <v>80</v>
      </c>
      <c r="AY105" s="201" t="s">
        <v>130</v>
      </c>
      <c r="BK105" s="203">
        <f>SUM(BK106:BK124)</f>
        <v>0</v>
      </c>
    </row>
    <row r="106" s="2" customFormat="1" ht="16.5" customHeight="1">
      <c r="A106" s="40"/>
      <c r="B106" s="41"/>
      <c r="C106" s="206" t="s">
        <v>234</v>
      </c>
      <c r="D106" s="206" t="s">
        <v>133</v>
      </c>
      <c r="E106" s="207" t="s">
        <v>1886</v>
      </c>
      <c r="F106" s="208" t="s">
        <v>1887</v>
      </c>
      <c r="G106" s="209" t="s">
        <v>302</v>
      </c>
      <c r="H106" s="210">
        <v>80</v>
      </c>
      <c r="I106" s="211"/>
      <c r="J106" s="212">
        <f>ROUND(I106*H106,2)</f>
        <v>0</v>
      </c>
      <c r="K106" s="208" t="s">
        <v>137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0.0012694200000000001</v>
      </c>
      <c r="R106" s="215">
        <f>Q106*H106</f>
        <v>0.10155360000000001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311</v>
      </c>
      <c r="AT106" s="217" t="s">
        <v>133</v>
      </c>
      <c r="AU106" s="217" t="s">
        <v>82</v>
      </c>
      <c r="AY106" s="19" t="s">
        <v>130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311</v>
      </c>
      <c r="BM106" s="217" t="s">
        <v>1888</v>
      </c>
    </row>
    <row r="107" s="2" customFormat="1">
      <c r="A107" s="40"/>
      <c r="B107" s="41"/>
      <c r="C107" s="42"/>
      <c r="D107" s="219" t="s">
        <v>140</v>
      </c>
      <c r="E107" s="42"/>
      <c r="F107" s="220" t="s">
        <v>1889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82</v>
      </c>
    </row>
    <row r="108" s="2" customFormat="1">
      <c r="A108" s="40"/>
      <c r="B108" s="41"/>
      <c r="C108" s="42"/>
      <c r="D108" s="224" t="s">
        <v>141</v>
      </c>
      <c r="E108" s="42"/>
      <c r="F108" s="225" t="s">
        <v>1890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141</v>
      </c>
      <c r="AU108" s="19" t="s">
        <v>82</v>
      </c>
    </row>
    <row r="109" s="2" customFormat="1" ht="16.5" customHeight="1">
      <c r="A109" s="40"/>
      <c r="B109" s="41"/>
      <c r="C109" s="206" t="s">
        <v>240</v>
      </c>
      <c r="D109" s="206" t="s">
        <v>133</v>
      </c>
      <c r="E109" s="207" t="s">
        <v>1891</v>
      </c>
      <c r="F109" s="208" t="s">
        <v>1892</v>
      </c>
      <c r="G109" s="209" t="s">
        <v>302</v>
      </c>
      <c r="H109" s="210">
        <v>80</v>
      </c>
      <c r="I109" s="211"/>
      <c r="J109" s="212">
        <f>ROUND(I109*H109,2)</f>
        <v>0</v>
      </c>
      <c r="K109" s="208" t="s">
        <v>137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311</v>
      </c>
      <c r="AT109" s="217" t="s">
        <v>133</v>
      </c>
      <c r="AU109" s="217" t="s">
        <v>82</v>
      </c>
      <c r="AY109" s="19" t="s">
        <v>130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311</v>
      </c>
      <c r="BM109" s="217" t="s">
        <v>1893</v>
      </c>
    </row>
    <row r="110" s="2" customFormat="1">
      <c r="A110" s="40"/>
      <c r="B110" s="41"/>
      <c r="C110" s="42"/>
      <c r="D110" s="219" t="s">
        <v>140</v>
      </c>
      <c r="E110" s="42"/>
      <c r="F110" s="220" t="s">
        <v>1894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140</v>
      </c>
      <c r="AU110" s="19" t="s">
        <v>82</v>
      </c>
    </row>
    <row r="111" s="2" customFormat="1">
      <c r="A111" s="40"/>
      <c r="B111" s="41"/>
      <c r="C111" s="42"/>
      <c r="D111" s="224" t="s">
        <v>141</v>
      </c>
      <c r="E111" s="42"/>
      <c r="F111" s="225" t="s">
        <v>1895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141</v>
      </c>
      <c r="AU111" s="19" t="s">
        <v>82</v>
      </c>
    </row>
    <row r="112" s="2" customFormat="1" ht="16.5" customHeight="1">
      <c r="A112" s="40"/>
      <c r="B112" s="41"/>
      <c r="C112" s="206" t="s">
        <v>249</v>
      </c>
      <c r="D112" s="206" t="s">
        <v>133</v>
      </c>
      <c r="E112" s="207" t="s">
        <v>1896</v>
      </c>
      <c r="F112" s="208" t="s">
        <v>1897</v>
      </c>
      <c r="G112" s="209" t="s">
        <v>302</v>
      </c>
      <c r="H112" s="210">
        <v>120</v>
      </c>
      <c r="I112" s="211"/>
      <c r="J112" s="212">
        <f>ROUND(I112*H112,2)</f>
        <v>0</v>
      </c>
      <c r="K112" s="208" t="s">
        <v>137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0.00022285999999999999</v>
      </c>
      <c r="R112" s="215">
        <f>Q112*H112</f>
        <v>0.026743199999999998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311</v>
      </c>
      <c r="AT112" s="217" t="s">
        <v>133</v>
      </c>
      <c r="AU112" s="217" t="s">
        <v>82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311</v>
      </c>
      <c r="BM112" s="217" t="s">
        <v>1898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1899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82</v>
      </c>
    </row>
    <row r="114" s="2" customFormat="1">
      <c r="A114" s="40"/>
      <c r="B114" s="41"/>
      <c r="C114" s="42"/>
      <c r="D114" s="224" t="s">
        <v>141</v>
      </c>
      <c r="E114" s="42"/>
      <c r="F114" s="225" t="s">
        <v>1900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82</v>
      </c>
    </row>
    <row r="115" s="2" customFormat="1" ht="16.5" customHeight="1">
      <c r="A115" s="40"/>
      <c r="B115" s="41"/>
      <c r="C115" s="206" t="s">
        <v>260</v>
      </c>
      <c r="D115" s="206" t="s">
        <v>133</v>
      </c>
      <c r="E115" s="207" t="s">
        <v>1901</v>
      </c>
      <c r="F115" s="208" t="s">
        <v>1902</v>
      </c>
      <c r="G115" s="209" t="s">
        <v>302</v>
      </c>
      <c r="H115" s="210">
        <v>710</v>
      </c>
      <c r="I115" s="211"/>
      <c r="J115" s="212">
        <f>ROUND(I115*H115,2)</f>
        <v>0</v>
      </c>
      <c r="K115" s="208" t="s">
        <v>137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311</v>
      </c>
      <c r="AT115" s="217" t="s">
        <v>133</v>
      </c>
      <c r="AU115" s="217" t="s">
        <v>82</v>
      </c>
      <c r="AY115" s="19" t="s">
        <v>130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311</v>
      </c>
      <c r="BM115" s="217" t="s">
        <v>1903</v>
      </c>
    </row>
    <row r="116" s="2" customFormat="1">
      <c r="A116" s="40"/>
      <c r="B116" s="41"/>
      <c r="C116" s="42"/>
      <c r="D116" s="219" t="s">
        <v>140</v>
      </c>
      <c r="E116" s="42"/>
      <c r="F116" s="220" t="s">
        <v>1904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82</v>
      </c>
    </row>
    <row r="117" s="2" customFormat="1">
      <c r="A117" s="40"/>
      <c r="B117" s="41"/>
      <c r="C117" s="42"/>
      <c r="D117" s="224" t="s">
        <v>141</v>
      </c>
      <c r="E117" s="42"/>
      <c r="F117" s="225" t="s">
        <v>1905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141</v>
      </c>
      <c r="AU117" s="19" t="s">
        <v>82</v>
      </c>
    </row>
    <row r="118" s="13" customFormat="1">
      <c r="A118" s="13"/>
      <c r="B118" s="226"/>
      <c r="C118" s="227"/>
      <c r="D118" s="219" t="s">
        <v>147</v>
      </c>
      <c r="E118" s="228" t="s">
        <v>19</v>
      </c>
      <c r="F118" s="229" t="s">
        <v>1906</v>
      </c>
      <c r="G118" s="227"/>
      <c r="H118" s="230">
        <v>710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147</v>
      </c>
      <c r="AU118" s="236" t="s">
        <v>82</v>
      </c>
      <c r="AV118" s="13" t="s">
        <v>82</v>
      </c>
      <c r="AW118" s="13" t="s">
        <v>33</v>
      </c>
      <c r="AX118" s="13" t="s">
        <v>80</v>
      </c>
      <c r="AY118" s="236" t="s">
        <v>130</v>
      </c>
    </row>
    <row r="119" s="2" customFormat="1" ht="16.5" customHeight="1">
      <c r="A119" s="40"/>
      <c r="B119" s="41"/>
      <c r="C119" s="206" t="s">
        <v>83</v>
      </c>
      <c r="D119" s="206" t="s">
        <v>133</v>
      </c>
      <c r="E119" s="207" t="s">
        <v>1907</v>
      </c>
      <c r="F119" s="208" t="s">
        <v>1908</v>
      </c>
      <c r="G119" s="209" t="s">
        <v>302</v>
      </c>
      <c r="H119" s="210">
        <v>120</v>
      </c>
      <c r="I119" s="211"/>
      <c r="J119" s="212">
        <f>ROUND(I119*H119,2)</f>
        <v>0</v>
      </c>
      <c r="K119" s="208" t="s">
        <v>137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4.206E-05</v>
      </c>
      <c r="R119" s="215">
        <f>Q119*H119</f>
        <v>0.0050472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311</v>
      </c>
      <c r="AT119" s="217" t="s">
        <v>133</v>
      </c>
      <c r="AU119" s="217" t="s">
        <v>82</v>
      </c>
      <c r="AY119" s="19" t="s">
        <v>130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311</v>
      </c>
      <c r="BM119" s="217" t="s">
        <v>1909</v>
      </c>
    </row>
    <row r="120" s="2" customFormat="1">
      <c r="A120" s="40"/>
      <c r="B120" s="41"/>
      <c r="C120" s="42"/>
      <c r="D120" s="219" t="s">
        <v>140</v>
      </c>
      <c r="E120" s="42"/>
      <c r="F120" s="220" t="s">
        <v>1910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82</v>
      </c>
    </row>
    <row r="121" s="2" customFormat="1">
      <c r="A121" s="40"/>
      <c r="B121" s="41"/>
      <c r="C121" s="42"/>
      <c r="D121" s="224" t="s">
        <v>141</v>
      </c>
      <c r="E121" s="42"/>
      <c r="F121" s="225" t="s">
        <v>1911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141</v>
      </c>
      <c r="AU121" s="19" t="s">
        <v>82</v>
      </c>
    </row>
    <row r="122" s="2" customFormat="1" ht="16.5" customHeight="1">
      <c r="A122" s="40"/>
      <c r="B122" s="41"/>
      <c r="C122" s="206" t="s">
        <v>276</v>
      </c>
      <c r="D122" s="206" t="s">
        <v>133</v>
      </c>
      <c r="E122" s="207" t="s">
        <v>1912</v>
      </c>
      <c r="F122" s="208" t="s">
        <v>1913</v>
      </c>
      <c r="G122" s="209" t="s">
        <v>827</v>
      </c>
      <c r="H122" s="271"/>
      <c r="I122" s="211"/>
      <c r="J122" s="212">
        <f>ROUND(I122*H122,2)</f>
        <v>0</v>
      </c>
      <c r="K122" s="208" t="s">
        <v>137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311</v>
      </c>
      <c r="AT122" s="217" t="s">
        <v>133</v>
      </c>
      <c r="AU122" s="217" t="s">
        <v>82</v>
      </c>
      <c r="AY122" s="19" t="s">
        <v>130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311</v>
      </c>
      <c r="BM122" s="217" t="s">
        <v>1914</v>
      </c>
    </row>
    <row r="123" s="2" customFormat="1">
      <c r="A123" s="40"/>
      <c r="B123" s="41"/>
      <c r="C123" s="42"/>
      <c r="D123" s="219" t="s">
        <v>140</v>
      </c>
      <c r="E123" s="42"/>
      <c r="F123" s="220" t="s">
        <v>1915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82</v>
      </c>
    </row>
    <row r="124" s="2" customFormat="1">
      <c r="A124" s="40"/>
      <c r="B124" s="41"/>
      <c r="C124" s="42"/>
      <c r="D124" s="224" t="s">
        <v>141</v>
      </c>
      <c r="E124" s="42"/>
      <c r="F124" s="225" t="s">
        <v>1916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141</v>
      </c>
      <c r="AU124" s="19" t="s">
        <v>82</v>
      </c>
    </row>
    <row r="125" s="12" customFormat="1" ht="22.8" customHeight="1">
      <c r="A125" s="12"/>
      <c r="B125" s="190"/>
      <c r="C125" s="191"/>
      <c r="D125" s="192" t="s">
        <v>71</v>
      </c>
      <c r="E125" s="204" t="s">
        <v>1917</v>
      </c>
      <c r="F125" s="204" t="s">
        <v>1918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SUM(P126:P134)</f>
        <v>0</v>
      </c>
      <c r="Q125" s="198"/>
      <c r="R125" s="199">
        <f>SUM(R126:R134)</f>
        <v>0.0024489161999999998</v>
      </c>
      <c r="S125" s="198"/>
      <c r="T125" s="200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82</v>
      </c>
      <c r="AT125" s="202" t="s">
        <v>71</v>
      </c>
      <c r="AU125" s="202" t="s">
        <v>80</v>
      </c>
      <c r="AY125" s="201" t="s">
        <v>130</v>
      </c>
      <c r="BK125" s="203">
        <f>SUM(BK126:BK134)</f>
        <v>0</v>
      </c>
    </row>
    <row r="126" s="2" customFormat="1" ht="16.5" customHeight="1">
      <c r="A126" s="40"/>
      <c r="B126" s="41"/>
      <c r="C126" s="206" t="s">
        <v>285</v>
      </c>
      <c r="D126" s="206" t="s">
        <v>133</v>
      </c>
      <c r="E126" s="207" t="s">
        <v>1919</v>
      </c>
      <c r="F126" s="208" t="s">
        <v>1920</v>
      </c>
      <c r="G126" s="209" t="s">
        <v>169</v>
      </c>
      <c r="H126" s="210">
        <v>2</v>
      </c>
      <c r="I126" s="211"/>
      <c r="J126" s="212">
        <f>ROUND(I126*H126,2)</f>
        <v>0</v>
      </c>
      <c r="K126" s="208" t="s">
        <v>137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0.00049956999999999996</v>
      </c>
      <c r="R126" s="215">
        <f>Q126*H126</f>
        <v>0.00099913999999999992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311</v>
      </c>
      <c r="AT126" s="217" t="s">
        <v>133</v>
      </c>
      <c r="AU126" s="217" t="s">
        <v>82</v>
      </c>
      <c r="AY126" s="19" t="s">
        <v>130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311</v>
      </c>
      <c r="BM126" s="217" t="s">
        <v>1921</v>
      </c>
    </row>
    <row r="127" s="2" customFormat="1">
      <c r="A127" s="40"/>
      <c r="B127" s="41"/>
      <c r="C127" s="42"/>
      <c r="D127" s="219" t="s">
        <v>140</v>
      </c>
      <c r="E127" s="42"/>
      <c r="F127" s="220" t="s">
        <v>1922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140</v>
      </c>
      <c r="AU127" s="19" t="s">
        <v>82</v>
      </c>
    </row>
    <row r="128" s="2" customFormat="1">
      <c r="A128" s="40"/>
      <c r="B128" s="41"/>
      <c r="C128" s="42"/>
      <c r="D128" s="224" t="s">
        <v>141</v>
      </c>
      <c r="E128" s="42"/>
      <c r="F128" s="225" t="s">
        <v>1923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141</v>
      </c>
      <c r="AU128" s="19" t="s">
        <v>82</v>
      </c>
    </row>
    <row r="129" s="2" customFormat="1" ht="16.5" customHeight="1">
      <c r="A129" s="40"/>
      <c r="B129" s="41"/>
      <c r="C129" s="206" t="s">
        <v>291</v>
      </c>
      <c r="D129" s="206" t="s">
        <v>133</v>
      </c>
      <c r="E129" s="207" t="s">
        <v>1924</v>
      </c>
      <c r="F129" s="208" t="s">
        <v>1925</v>
      </c>
      <c r="G129" s="209" t="s">
        <v>169</v>
      </c>
      <c r="H129" s="210">
        <v>1</v>
      </c>
      <c r="I129" s="211"/>
      <c r="J129" s="212">
        <f>ROUND(I129*H129,2)</f>
        <v>0</v>
      </c>
      <c r="K129" s="208" t="s">
        <v>137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0.0014497761999999999</v>
      </c>
      <c r="R129" s="215">
        <f>Q129*H129</f>
        <v>0.0014497761999999999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311</v>
      </c>
      <c r="AT129" s="217" t="s">
        <v>133</v>
      </c>
      <c r="AU129" s="217" t="s">
        <v>82</v>
      </c>
      <c r="AY129" s="19" t="s">
        <v>130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311</v>
      </c>
      <c r="BM129" s="217" t="s">
        <v>1926</v>
      </c>
    </row>
    <row r="130" s="2" customFormat="1">
      <c r="A130" s="40"/>
      <c r="B130" s="41"/>
      <c r="C130" s="42"/>
      <c r="D130" s="219" t="s">
        <v>140</v>
      </c>
      <c r="E130" s="42"/>
      <c r="F130" s="220" t="s">
        <v>1927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140</v>
      </c>
      <c r="AU130" s="19" t="s">
        <v>82</v>
      </c>
    </row>
    <row r="131" s="2" customFormat="1">
      <c r="A131" s="40"/>
      <c r="B131" s="41"/>
      <c r="C131" s="42"/>
      <c r="D131" s="224" t="s">
        <v>141</v>
      </c>
      <c r="E131" s="42"/>
      <c r="F131" s="225" t="s">
        <v>1928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141</v>
      </c>
      <c r="AU131" s="19" t="s">
        <v>82</v>
      </c>
    </row>
    <row r="132" s="2" customFormat="1" ht="16.5" customHeight="1">
      <c r="A132" s="40"/>
      <c r="B132" s="41"/>
      <c r="C132" s="206" t="s">
        <v>299</v>
      </c>
      <c r="D132" s="206" t="s">
        <v>133</v>
      </c>
      <c r="E132" s="207" t="s">
        <v>1929</v>
      </c>
      <c r="F132" s="208" t="s">
        <v>1930</v>
      </c>
      <c r="G132" s="209" t="s">
        <v>827</v>
      </c>
      <c r="H132" s="271"/>
      <c r="I132" s="211"/>
      <c r="J132" s="212">
        <f>ROUND(I132*H132,2)</f>
        <v>0</v>
      </c>
      <c r="K132" s="208" t="s">
        <v>137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311</v>
      </c>
      <c r="AT132" s="217" t="s">
        <v>133</v>
      </c>
      <c r="AU132" s="217" t="s">
        <v>82</v>
      </c>
      <c r="AY132" s="19" t="s">
        <v>130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311</v>
      </c>
      <c r="BM132" s="217" t="s">
        <v>1931</v>
      </c>
    </row>
    <row r="133" s="2" customFormat="1">
      <c r="A133" s="40"/>
      <c r="B133" s="41"/>
      <c r="C133" s="42"/>
      <c r="D133" s="219" t="s">
        <v>140</v>
      </c>
      <c r="E133" s="42"/>
      <c r="F133" s="220" t="s">
        <v>1932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140</v>
      </c>
      <c r="AU133" s="19" t="s">
        <v>82</v>
      </c>
    </row>
    <row r="134" s="2" customFormat="1">
      <c r="A134" s="40"/>
      <c r="B134" s="41"/>
      <c r="C134" s="42"/>
      <c r="D134" s="224" t="s">
        <v>141</v>
      </c>
      <c r="E134" s="42"/>
      <c r="F134" s="225" t="s">
        <v>1933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141</v>
      </c>
      <c r="AU134" s="19" t="s">
        <v>82</v>
      </c>
    </row>
    <row r="135" s="12" customFormat="1" ht="22.8" customHeight="1">
      <c r="A135" s="12"/>
      <c r="B135" s="190"/>
      <c r="C135" s="191"/>
      <c r="D135" s="192" t="s">
        <v>71</v>
      </c>
      <c r="E135" s="204" t="s">
        <v>1934</v>
      </c>
      <c r="F135" s="204" t="s">
        <v>1935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SUM(P136:P183)</f>
        <v>0</v>
      </c>
      <c r="Q135" s="198"/>
      <c r="R135" s="199">
        <f>SUM(R136:R183)</f>
        <v>0.31196534999999997</v>
      </c>
      <c r="S135" s="198"/>
      <c r="T135" s="200">
        <f>SUM(T136:T183)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82</v>
      </c>
      <c r="AT135" s="202" t="s">
        <v>71</v>
      </c>
      <c r="AU135" s="202" t="s">
        <v>80</v>
      </c>
      <c r="AY135" s="201" t="s">
        <v>130</v>
      </c>
      <c r="BK135" s="203">
        <f>SUM(BK136:BK183)</f>
        <v>0</v>
      </c>
    </row>
    <row r="136" s="2" customFormat="1" ht="24.15" customHeight="1">
      <c r="A136" s="40"/>
      <c r="B136" s="41"/>
      <c r="C136" s="206" t="s">
        <v>8</v>
      </c>
      <c r="D136" s="206" t="s">
        <v>133</v>
      </c>
      <c r="E136" s="207" t="s">
        <v>1936</v>
      </c>
      <c r="F136" s="208" t="s">
        <v>1937</v>
      </c>
      <c r="G136" s="209" t="s">
        <v>199</v>
      </c>
      <c r="H136" s="210">
        <v>94.5</v>
      </c>
      <c r="I136" s="211"/>
      <c r="J136" s="212">
        <f>ROUND(I136*H136,2)</f>
        <v>0</v>
      </c>
      <c r="K136" s="208" t="s">
        <v>137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0.001738</v>
      </c>
      <c r="R136" s="215">
        <f>Q136*H136</f>
        <v>0.164241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311</v>
      </c>
      <c r="AT136" s="217" t="s">
        <v>133</v>
      </c>
      <c r="AU136" s="217" t="s">
        <v>82</v>
      </c>
      <c r="AY136" s="19" t="s">
        <v>130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311</v>
      </c>
      <c r="BM136" s="217" t="s">
        <v>1938</v>
      </c>
    </row>
    <row r="137" s="2" customFormat="1">
      <c r="A137" s="40"/>
      <c r="B137" s="41"/>
      <c r="C137" s="42"/>
      <c r="D137" s="219" t="s">
        <v>140</v>
      </c>
      <c r="E137" s="42"/>
      <c r="F137" s="220" t="s">
        <v>1939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140</v>
      </c>
      <c r="AU137" s="19" t="s">
        <v>82</v>
      </c>
    </row>
    <row r="138" s="2" customFormat="1">
      <c r="A138" s="40"/>
      <c r="B138" s="41"/>
      <c r="C138" s="42"/>
      <c r="D138" s="224" t="s">
        <v>141</v>
      </c>
      <c r="E138" s="42"/>
      <c r="F138" s="225" t="s">
        <v>1940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141</v>
      </c>
      <c r="AU138" s="19" t="s">
        <v>82</v>
      </c>
    </row>
    <row r="139" s="13" customFormat="1">
      <c r="A139" s="13"/>
      <c r="B139" s="226"/>
      <c r="C139" s="227"/>
      <c r="D139" s="219" t="s">
        <v>147</v>
      </c>
      <c r="E139" s="228" t="s">
        <v>19</v>
      </c>
      <c r="F139" s="229" t="s">
        <v>1941</v>
      </c>
      <c r="G139" s="227"/>
      <c r="H139" s="230">
        <v>94.5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147</v>
      </c>
      <c r="AU139" s="236" t="s">
        <v>82</v>
      </c>
      <c r="AV139" s="13" t="s">
        <v>82</v>
      </c>
      <c r="AW139" s="13" t="s">
        <v>33</v>
      </c>
      <c r="AX139" s="13" t="s">
        <v>80</v>
      </c>
      <c r="AY139" s="236" t="s">
        <v>130</v>
      </c>
    </row>
    <row r="140" s="2" customFormat="1" ht="21.75" customHeight="1">
      <c r="A140" s="40"/>
      <c r="B140" s="41"/>
      <c r="C140" s="206" t="s">
        <v>311</v>
      </c>
      <c r="D140" s="206" t="s">
        <v>133</v>
      </c>
      <c r="E140" s="207" t="s">
        <v>1942</v>
      </c>
      <c r="F140" s="208" t="s">
        <v>1943</v>
      </c>
      <c r="G140" s="209" t="s">
        <v>302</v>
      </c>
      <c r="H140" s="210">
        <v>590</v>
      </c>
      <c r="I140" s="211"/>
      <c r="J140" s="212">
        <f>ROUND(I140*H140,2)</f>
        <v>0</v>
      </c>
      <c r="K140" s="208" t="s">
        <v>137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0.00011120000000000001</v>
      </c>
      <c r="R140" s="215">
        <f>Q140*H140</f>
        <v>0.065608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311</v>
      </c>
      <c r="AT140" s="217" t="s">
        <v>133</v>
      </c>
      <c r="AU140" s="217" t="s">
        <v>82</v>
      </c>
      <c r="AY140" s="19" t="s">
        <v>130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311</v>
      </c>
      <c r="BM140" s="217" t="s">
        <v>1944</v>
      </c>
    </row>
    <row r="141" s="2" customFormat="1">
      <c r="A141" s="40"/>
      <c r="B141" s="41"/>
      <c r="C141" s="42"/>
      <c r="D141" s="219" t="s">
        <v>140</v>
      </c>
      <c r="E141" s="42"/>
      <c r="F141" s="220" t="s">
        <v>1945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82</v>
      </c>
    </row>
    <row r="142" s="2" customFormat="1">
      <c r="A142" s="40"/>
      <c r="B142" s="41"/>
      <c r="C142" s="42"/>
      <c r="D142" s="224" t="s">
        <v>141</v>
      </c>
      <c r="E142" s="42"/>
      <c r="F142" s="225" t="s">
        <v>1946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141</v>
      </c>
      <c r="AU142" s="19" t="s">
        <v>82</v>
      </c>
    </row>
    <row r="143" s="2" customFormat="1" ht="16.5" customHeight="1">
      <c r="A143" s="40"/>
      <c r="B143" s="41"/>
      <c r="C143" s="206" t="s">
        <v>322</v>
      </c>
      <c r="D143" s="206" t="s">
        <v>133</v>
      </c>
      <c r="E143" s="207" t="s">
        <v>1947</v>
      </c>
      <c r="F143" s="208" t="s">
        <v>1948</v>
      </c>
      <c r="G143" s="209" t="s">
        <v>169</v>
      </c>
      <c r="H143" s="210">
        <v>200</v>
      </c>
      <c r="I143" s="211"/>
      <c r="J143" s="212">
        <f>ROUND(I143*H143,2)</f>
        <v>0</v>
      </c>
      <c r="K143" s="208" t="s">
        <v>137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0.00013999999999999999</v>
      </c>
      <c r="R143" s="215">
        <f>Q143*H143</f>
        <v>0.027999999999999997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311</v>
      </c>
      <c r="AT143" s="217" t="s">
        <v>133</v>
      </c>
      <c r="AU143" s="217" t="s">
        <v>82</v>
      </c>
      <c r="AY143" s="19" t="s">
        <v>130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311</v>
      </c>
      <c r="BM143" s="217" t="s">
        <v>1949</v>
      </c>
    </row>
    <row r="144" s="2" customFormat="1">
      <c r="A144" s="40"/>
      <c r="B144" s="41"/>
      <c r="C144" s="42"/>
      <c r="D144" s="219" t="s">
        <v>140</v>
      </c>
      <c r="E144" s="42"/>
      <c r="F144" s="220" t="s">
        <v>1950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140</v>
      </c>
      <c r="AU144" s="19" t="s">
        <v>82</v>
      </c>
    </row>
    <row r="145" s="2" customFormat="1">
      <c r="A145" s="40"/>
      <c r="B145" s="41"/>
      <c r="C145" s="42"/>
      <c r="D145" s="224" t="s">
        <v>141</v>
      </c>
      <c r="E145" s="42"/>
      <c r="F145" s="225" t="s">
        <v>1951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141</v>
      </c>
      <c r="AU145" s="19" t="s">
        <v>82</v>
      </c>
    </row>
    <row r="146" s="2" customFormat="1" ht="16.5" customHeight="1">
      <c r="A146" s="40"/>
      <c r="B146" s="41"/>
      <c r="C146" s="206" t="s">
        <v>336</v>
      </c>
      <c r="D146" s="206" t="s">
        <v>133</v>
      </c>
      <c r="E146" s="207" t="s">
        <v>1952</v>
      </c>
      <c r="F146" s="208" t="s">
        <v>1953</v>
      </c>
      <c r="G146" s="209" t="s">
        <v>199</v>
      </c>
      <c r="H146" s="210">
        <v>94.5</v>
      </c>
      <c r="I146" s="211"/>
      <c r="J146" s="212">
        <f>ROUND(I146*H146,2)</f>
        <v>0</v>
      </c>
      <c r="K146" s="208" t="s">
        <v>137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0.000252</v>
      </c>
      <c r="R146" s="215">
        <f>Q146*H146</f>
        <v>0.023813999999999998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311</v>
      </c>
      <c r="AT146" s="217" t="s">
        <v>133</v>
      </c>
      <c r="AU146" s="217" t="s">
        <v>82</v>
      </c>
      <c r="AY146" s="19" t="s">
        <v>130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311</v>
      </c>
      <c r="BM146" s="217" t="s">
        <v>1954</v>
      </c>
    </row>
    <row r="147" s="2" customFormat="1">
      <c r="A147" s="40"/>
      <c r="B147" s="41"/>
      <c r="C147" s="42"/>
      <c r="D147" s="219" t="s">
        <v>140</v>
      </c>
      <c r="E147" s="42"/>
      <c r="F147" s="220" t="s">
        <v>1955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140</v>
      </c>
      <c r="AU147" s="19" t="s">
        <v>82</v>
      </c>
    </row>
    <row r="148" s="2" customFormat="1">
      <c r="A148" s="40"/>
      <c r="B148" s="41"/>
      <c r="C148" s="42"/>
      <c r="D148" s="224" t="s">
        <v>141</v>
      </c>
      <c r="E148" s="42"/>
      <c r="F148" s="225" t="s">
        <v>1956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141</v>
      </c>
      <c r="AU148" s="19" t="s">
        <v>82</v>
      </c>
    </row>
    <row r="149" s="2" customFormat="1" ht="16.5" customHeight="1">
      <c r="A149" s="40"/>
      <c r="B149" s="41"/>
      <c r="C149" s="206" t="s">
        <v>343</v>
      </c>
      <c r="D149" s="206" t="s">
        <v>133</v>
      </c>
      <c r="E149" s="207" t="s">
        <v>1957</v>
      </c>
      <c r="F149" s="208" t="s">
        <v>1958</v>
      </c>
      <c r="G149" s="209" t="s">
        <v>302</v>
      </c>
      <c r="H149" s="210">
        <v>136.77000000000001</v>
      </c>
      <c r="I149" s="211"/>
      <c r="J149" s="212">
        <f>ROUND(I149*H149,2)</f>
        <v>0</v>
      </c>
      <c r="K149" s="208" t="s">
        <v>137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5.5000000000000002E-05</v>
      </c>
      <c r="R149" s="215">
        <f>Q149*H149</f>
        <v>0.0075223500000000006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311</v>
      </c>
      <c r="AT149" s="217" t="s">
        <v>133</v>
      </c>
      <c r="AU149" s="217" t="s">
        <v>82</v>
      </c>
      <c r="AY149" s="19" t="s">
        <v>130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311</v>
      </c>
      <c r="BM149" s="217" t="s">
        <v>1959</v>
      </c>
    </row>
    <row r="150" s="2" customFormat="1">
      <c r="A150" s="40"/>
      <c r="B150" s="41"/>
      <c r="C150" s="42"/>
      <c r="D150" s="219" t="s">
        <v>140</v>
      </c>
      <c r="E150" s="42"/>
      <c r="F150" s="220" t="s">
        <v>1960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140</v>
      </c>
      <c r="AU150" s="19" t="s">
        <v>82</v>
      </c>
    </row>
    <row r="151" s="2" customFormat="1">
      <c r="A151" s="40"/>
      <c r="B151" s="41"/>
      <c r="C151" s="42"/>
      <c r="D151" s="224" t="s">
        <v>141</v>
      </c>
      <c r="E151" s="42"/>
      <c r="F151" s="225" t="s">
        <v>1961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141</v>
      </c>
      <c r="AU151" s="19" t="s">
        <v>82</v>
      </c>
    </row>
    <row r="152" s="13" customFormat="1">
      <c r="A152" s="13"/>
      <c r="B152" s="226"/>
      <c r="C152" s="227"/>
      <c r="D152" s="219" t="s">
        <v>147</v>
      </c>
      <c r="E152" s="228" t="s">
        <v>19</v>
      </c>
      <c r="F152" s="229" t="s">
        <v>1962</v>
      </c>
      <c r="G152" s="227"/>
      <c r="H152" s="230">
        <v>17.32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147</v>
      </c>
      <c r="AU152" s="236" t="s">
        <v>82</v>
      </c>
      <c r="AV152" s="13" t="s">
        <v>82</v>
      </c>
      <c r="AW152" s="13" t="s">
        <v>33</v>
      </c>
      <c r="AX152" s="13" t="s">
        <v>72</v>
      </c>
      <c r="AY152" s="236" t="s">
        <v>130</v>
      </c>
    </row>
    <row r="153" s="13" customFormat="1">
      <c r="A153" s="13"/>
      <c r="B153" s="226"/>
      <c r="C153" s="227"/>
      <c r="D153" s="219" t="s">
        <v>147</v>
      </c>
      <c r="E153" s="228" t="s">
        <v>19</v>
      </c>
      <c r="F153" s="229" t="s">
        <v>1963</v>
      </c>
      <c r="G153" s="227"/>
      <c r="H153" s="230">
        <v>11.4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147</v>
      </c>
      <c r="AU153" s="236" t="s">
        <v>82</v>
      </c>
      <c r="AV153" s="13" t="s">
        <v>82</v>
      </c>
      <c r="AW153" s="13" t="s">
        <v>33</v>
      </c>
      <c r="AX153" s="13" t="s">
        <v>72</v>
      </c>
      <c r="AY153" s="236" t="s">
        <v>130</v>
      </c>
    </row>
    <row r="154" s="13" customFormat="1">
      <c r="A154" s="13"/>
      <c r="B154" s="226"/>
      <c r="C154" s="227"/>
      <c r="D154" s="219" t="s">
        <v>147</v>
      </c>
      <c r="E154" s="228" t="s">
        <v>19</v>
      </c>
      <c r="F154" s="229" t="s">
        <v>1964</v>
      </c>
      <c r="G154" s="227"/>
      <c r="H154" s="230">
        <v>5.5999999999999996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147</v>
      </c>
      <c r="AU154" s="236" t="s">
        <v>82</v>
      </c>
      <c r="AV154" s="13" t="s">
        <v>82</v>
      </c>
      <c r="AW154" s="13" t="s">
        <v>33</v>
      </c>
      <c r="AX154" s="13" t="s">
        <v>72</v>
      </c>
      <c r="AY154" s="236" t="s">
        <v>130</v>
      </c>
    </row>
    <row r="155" s="13" customFormat="1">
      <c r="A155" s="13"/>
      <c r="B155" s="226"/>
      <c r="C155" s="227"/>
      <c r="D155" s="219" t="s">
        <v>147</v>
      </c>
      <c r="E155" s="228" t="s">
        <v>19</v>
      </c>
      <c r="F155" s="229" t="s">
        <v>1965</v>
      </c>
      <c r="G155" s="227"/>
      <c r="H155" s="230">
        <v>41.75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147</v>
      </c>
      <c r="AU155" s="236" t="s">
        <v>82</v>
      </c>
      <c r="AV155" s="13" t="s">
        <v>82</v>
      </c>
      <c r="AW155" s="13" t="s">
        <v>33</v>
      </c>
      <c r="AX155" s="13" t="s">
        <v>72</v>
      </c>
      <c r="AY155" s="236" t="s">
        <v>130</v>
      </c>
    </row>
    <row r="156" s="13" customFormat="1">
      <c r="A156" s="13"/>
      <c r="B156" s="226"/>
      <c r="C156" s="227"/>
      <c r="D156" s="219" t="s">
        <v>147</v>
      </c>
      <c r="E156" s="228" t="s">
        <v>19</v>
      </c>
      <c r="F156" s="229" t="s">
        <v>1966</v>
      </c>
      <c r="G156" s="227"/>
      <c r="H156" s="230">
        <v>18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147</v>
      </c>
      <c r="AU156" s="236" t="s">
        <v>82</v>
      </c>
      <c r="AV156" s="13" t="s">
        <v>82</v>
      </c>
      <c r="AW156" s="13" t="s">
        <v>33</v>
      </c>
      <c r="AX156" s="13" t="s">
        <v>72</v>
      </c>
      <c r="AY156" s="236" t="s">
        <v>130</v>
      </c>
    </row>
    <row r="157" s="13" customFormat="1">
      <c r="A157" s="13"/>
      <c r="B157" s="226"/>
      <c r="C157" s="227"/>
      <c r="D157" s="219" t="s">
        <v>147</v>
      </c>
      <c r="E157" s="228" t="s">
        <v>19</v>
      </c>
      <c r="F157" s="229" t="s">
        <v>1967</v>
      </c>
      <c r="G157" s="227"/>
      <c r="H157" s="230">
        <v>17.399999999999999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147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130</v>
      </c>
    </row>
    <row r="158" s="13" customFormat="1">
      <c r="A158" s="13"/>
      <c r="B158" s="226"/>
      <c r="C158" s="227"/>
      <c r="D158" s="219" t="s">
        <v>147</v>
      </c>
      <c r="E158" s="228" t="s">
        <v>19</v>
      </c>
      <c r="F158" s="229" t="s">
        <v>1968</v>
      </c>
      <c r="G158" s="227"/>
      <c r="H158" s="230">
        <v>7.5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147</v>
      </c>
      <c r="AU158" s="236" t="s">
        <v>82</v>
      </c>
      <c r="AV158" s="13" t="s">
        <v>82</v>
      </c>
      <c r="AW158" s="13" t="s">
        <v>33</v>
      </c>
      <c r="AX158" s="13" t="s">
        <v>72</v>
      </c>
      <c r="AY158" s="236" t="s">
        <v>130</v>
      </c>
    </row>
    <row r="159" s="13" customFormat="1">
      <c r="A159" s="13"/>
      <c r="B159" s="226"/>
      <c r="C159" s="227"/>
      <c r="D159" s="219" t="s">
        <v>147</v>
      </c>
      <c r="E159" s="228" t="s">
        <v>19</v>
      </c>
      <c r="F159" s="229" t="s">
        <v>1969</v>
      </c>
      <c r="G159" s="227"/>
      <c r="H159" s="230">
        <v>7.5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147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130</v>
      </c>
    </row>
    <row r="160" s="13" customFormat="1">
      <c r="A160" s="13"/>
      <c r="B160" s="226"/>
      <c r="C160" s="227"/>
      <c r="D160" s="219" t="s">
        <v>147</v>
      </c>
      <c r="E160" s="228" t="s">
        <v>19</v>
      </c>
      <c r="F160" s="229" t="s">
        <v>1970</v>
      </c>
      <c r="G160" s="227"/>
      <c r="H160" s="230">
        <v>5.5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147</v>
      </c>
      <c r="AU160" s="236" t="s">
        <v>82</v>
      </c>
      <c r="AV160" s="13" t="s">
        <v>82</v>
      </c>
      <c r="AW160" s="13" t="s">
        <v>33</v>
      </c>
      <c r="AX160" s="13" t="s">
        <v>72</v>
      </c>
      <c r="AY160" s="236" t="s">
        <v>130</v>
      </c>
    </row>
    <row r="161" s="13" customFormat="1">
      <c r="A161" s="13"/>
      <c r="B161" s="226"/>
      <c r="C161" s="227"/>
      <c r="D161" s="219" t="s">
        <v>147</v>
      </c>
      <c r="E161" s="228" t="s">
        <v>19</v>
      </c>
      <c r="F161" s="229" t="s">
        <v>1971</v>
      </c>
      <c r="G161" s="227"/>
      <c r="H161" s="230">
        <v>4.7999999999999998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147</v>
      </c>
      <c r="AU161" s="236" t="s">
        <v>82</v>
      </c>
      <c r="AV161" s="13" t="s">
        <v>82</v>
      </c>
      <c r="AW161" s="13" t="s">
        <v>33</v>
      </c>
      <c r="AX161" s="13" t="s">
        <v>72</v>
      </c>
      <c r="AY161" s="236" t="s">
        <v>130</v>
      </c>
    </row>
    <row r="162" s="15" customFormat="1">
      <c r="A162" s="15"/>
      <c r="B162" s="247"/>
      <c r="C162" s="248"/>
      <c r="D162" s="219" t="s">
        <v>147</v>
      </c>
      <c r="E162" s="249" t="s">
        <v>19</v>
      </c>
      <c r="F162" s="250" t="s">
        <v>165</v>
      </c>
      <c r="G162" s="248"/>
      <c r="H162" s="251">
        <v>136.77000000000001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147</v>
      </c>
      <c r="AU162" s="257" t="s">
        <v>82</v>
      </c>
      <c r="AV162" s="15" t="s">
        <v>157</v>
      </c>
      <c r="AW162" s="15" t="s">
        <v>4</v>
      </c>
      <c r="AX162" s="15" t="s">
        <v>80</v>
      </c>
      <c r="AY162" s="257" t="s">
        <v>130</v>
      </c>
    </row>
    <row r="163" s="2" customFormat="1" ht="16.5" customHeight="1">
      <c r="A163" s="40"/>
      <c r="B163" s="41"/>
      <c r="C163" s="206" t="s">
        <v>86</v>
      </c>
      <c r="D163" s="206" t="s">
        <v>133</v>
      </c>
      <c r="E163" s="207" t="s">
        <v>1972</v>
      </c>
      <c r="F163" s="208" t="s">
        <v>1973</v>
      </c>
      <c r="G163" s="209" t="s">
        <v>302</v>
      </c>
      <c r="H163" s="210">
        <v>50</v>
      </c>
      <c r="I163" s="211"/>
      <c r="J163" s="212">
        <f>ROUND(I163*H163,2)</f>
        <v>0</v>
      </c>
      <c r="K163" s="208" t="s">
        <v>137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9.8999999999999994E-05</v>
      </c>
      <c r="R163" s="215">
        <f>Q163*H163</f>
        <v>0.0049499999999999995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311</v>
      </c>
      <c r="AT163" s="217" t="s">
        <v>133</v>
      </c>
      <c r="AU163" s="217" t="s">
        <v>82</v>
      </c>
      <c r="AY163" s="19" t="s">
        <v>130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311</v>
      </c>
      <c r="BM163" s="217" t="s">
        <v>1974</v>
      </c>
    </row>
    <row r="164" s="2" customFormat="1">
      <c r="A164" s="40"/>
      <c r="B164" s="41"/>
      <c r="C164" s="42"/>
      <c r="D164" s="219" t="s">
        <v>140</v>
      </c>
      <c r="E164" s="42"/>
      <c r="F164" s="220" t="s">
        <v>1975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140</v>
      </c>
      <c r="AU164" s="19" t="s">
        <v>82</v>
      </c>
    </row>
    <row r="165" s="2" customFormat="1">
      <c r="A165" s="40"/>
      <c r="B165" s="41"/>
      <c r="C165" s="42"/>
      <c r="D165" s="224" t="s">
        <v>141</v>
      </c>
      <c r="E165" s="42"/>
      <c r="F165" s="225" t="s">
        <v>1976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141</v>
      </c>
      <c r="AU165" s="19" t="s">
        <v>82</v>
      </c>
    </row>
    <row r="166" s="2" customFormat="1" ht="16.5" customHeight="1">
      <c r="A166" s="40"/>
      <c r="B166" s="41"/>
      <c r="C166" s="206" t="s">
        <v>7</v>
      </c>
      <c r="D166" s="206" t="s">
        <v>133</v>
      </c>
      <c r="E166" s="207" t="s">
        <v>1977</v>
      </c>
      <c r="F166" s="208" t="s">
        <v>1978</v>
      </c>
      <c r="G166" s="209" t="s">
        <v>169</v>
      </c>
      <c r="H166" s="210">
        <v>1</v>
      </c>
      <c r="I166" s="211"/>
      <c r="J166" s="212">
        <f>ROUND(I166*H166,2)</f>
        <v>0</v>
      </c>
      <c r="K166" s="208" t="s">
        <v>137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0.010699999999999999</v>
      </c>
      <c r="R166" s="215">
        <f>Q166*H166</f>
        <v>0.010699999999999999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311</v>
      </c>
      <c r="AT166" s="217" t="s">
        <v>133</v>
      </c>
      <c r="AU166" s="217" t="s">
        <v>82</v>
      </c>
      <c r="AY166" s="19" t="s">
        <v>130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311</v>
      </c>
      <c r="BM166" s="217" t="s">
        <v>1979</v>
      </c>
    </row>
    <row r="167" s="2" customFormat="1">
      <c r="A167" s="40"/>
      <c r="B167" s="41"/>
      <c r="C167" s="42"/>
      <c r="D167" s="219" t="s">
        <v>140</v>
      </c>
      <c r="E167" s="42"/>
      <c r="F167" s="220" t="s">
        <v>1980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140</v>
      </c>
      <c r="AU167" s="19" t="s">
        <v>82</v>
      </c>
    </row>
    <row r="168" s="2" customFormat="1">
      <c r="A168" s="40"/>
      <c r="B168" s="41"/>
      <c r="C168" s="42"/>
      <c r="D168" s="224" t="s">
        <v>141</v>
      </c>
      <c r="E168" s="42"/>
      <c r="F168" s="225" t="s">
        <v>1981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141</v>
      </c>
      <c r="AU168" s="19" t="s">
        <v>82</v>
      </c>
    </row>
    <row r="169" s="2" customFormat="1" ht="21.75" customHeight="1">
      <c r="A169" s="40"/>
      <c r="B169" s="41"/>
      <c r="C169" s="206" t="s">
        <v>360</v>
      </c>
      <c r="D169" s="206" t="s">
        <v>133</v>
      </c>
      <c r="E169" s="207" t="s">
        <v>1982</v>
      </c>
      <c r="F169" s="208" t="s">
        <v>1983</v>
      </c>
      <c r="G169" s="209" t="s">
        <v>169</v>
      </c>
      <c r="H169" s="210">
        <v>14</v>
      </c>
      <c r="I169" s="211"/>
      <c r="J169" s="212">
        <f>ROUND(I169*H169,2)</f>
        <v>0</v>
      </c>
      <c r="K169" s="208" t="s">
        <v>137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6.9999999999999994E-05</v>
      </c>
      <c r="R169" s="215">
        <f>Q169*H169</f>
        <v>0.00097999999999999997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311</v>
      </c>
      <c r="AT169" s="217" t="s">
        <v>133</v>
      </c>
      <c r="AU169" s="217" t="s">
        <v>82</v>
      </c>
      <c r="AY169" s="19" t="s">
        <v>130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311</v>
      </c>
      <c r="BM169" s="217" t="s">
        <v>1984</v>
      </c>
    </row>
    <row r="170" s="2" customFormat="1">
      <c r="A170" s="40"/>
      <c r="B170" s="41"/>
      <c r="C170" s="42"/>
      <c r="D170" s="219" t="s">
        <v>140</v>
      </c>
      <c r="E170" s="42"/>
      <c r="F170" s="220" t="s">
        <v>1985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140</v>
      </c>
      <c r="AU170" s="19" t="s">
        <v>82</v>
      </c>
    </row>
    <row r="171" s="2" customFormat="1">
      <c r="A171" s="40"/>
      <c r="B171" s="41"/>
      <c r="C171" s="42"/>
      <c r="D171" s="224" t="s">
        <v>141</v>
      </c>
      <c r="E171" s="42"/>
      <c r="F171" s="225" t="s">
        <v>1986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141</v>
      </c>
      <c r="AU171" s="19" t="s">
        <v>82</v>
      </c>
    </row>
    <row r="172" s="2" customFormat="1" ht="16.5" customHeight="1">
      <c r="A172" s="40"/>
      <c r="B172" s="41"/>
      <c r="C172" s="206" t="s">
        <v>366</v>
      </c>
      <c r="D172" s="206" t="s">
        <v>133</v>
      </c>
      <c r="E172" s="207" t="s">
        <v>1987</v>
      </c>
      <c r="F172" s="208" t="s">
        <v>1988</v>
      </c>
      <c r="G172" s="209" t="s">
        <v>169</v>
      </c>
      <c r="H172" s="210">
        <v>1</v>
      </c>
      <c r="I172" s="211"/>
      <c r="J172" s="212">
        <f>ROUND(I172*H172,2)</f>
        <v>0</v>
      </c>
      <c r="K172" s="208" t="s">
        <v>137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0.00014999999999999999</v>
      </c>
      <c r="R172" s="215">
        <f>Q172*H172</f>
        <v>0.00014999999999999999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311</v>
      </c>
      <c r="AT172" s="217" t="s">
        <v>133</v>
      </c>
      <c r="AU172" s="217" t="s">
        <v>82</v>
      </c>
      <c r="AY172" s="19" t="s">
        <v>130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311</v>
      </c>
      <c r="BM172" s="217" t="s">
        <v>1989</v>
      </c>
    </row>
    <row r="173" s="2" customFormat="1">
      <c r="A173" s="40"/>
      <c r="B173" s="41"/>
      <c r="C173" s="42"/>
      <c r="D173" s="219" t="s">
        <v>140</v>
      </c>
      <c r="E173" s="42"/>
      <c r="F173" s="220" t="s">
        <v>1990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140</v>
      </c>
      <c r="AU173" s="19" t="s">
        <v>82</v>
      </c>
    </row>
    <row r="174" s="2" customFormat="1">
      <c r="A174" s="40"/>
      <c r="B174" s="41"/>
      <c r="C174" s="42"/>
      <c r="D174" s="224" t="s">
        <v>141</v>
      </c>
      <c r="E174" s="42"/>
      <c r="F174" s="225" t="s">
        <v>1991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141</v>
      </c>
      <c r="AU174" s="19" t="s">
        <v>82</v>
      </c>
    </row>
    <row r="175" s="2" customFormat="1" ht="16.5" customHeight="1">
      <c r="A175" s="40"/>
      <c r="B175" s="41"/>
      <c r="C175" s="206" t="s">
        <v>372</v>
      </c>
      <c r="D175" s="206" t="s">
        <v>133</v>
      </c>
      <c r="E175" s="207" t="s">
        <v>1992</v>
      </c>
      <c r="F175" s="208" t="s">
        <v>1993</v>
      </c>
      <c r="G175" s="209" t="s">
        <v>169</v>
      </c>
      <c r="H175" s="210">
        <v>1</v>
      </c>
      <c r="I175" s="211"/>
      <c r="J175" s="212">
        <f>ROUND(I175*H175,2)</f>
        <v>0</v>
      </c>
      <c r="K175" s="208" t="s">
        <v>137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0.00012</v>
      </c>
      <c r="R175" s="215">
        <f>Q175*H175</f>
        <v>0.00012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311</v>
      </c>
      <c r="AT175" s="217" t="s">
        <v>133</v>
      </c>
      <c r="AU175" s="217" t="s">
        <v>82</v>
      </c>
      <c r="AY175" s="19" t="s">
        <v>130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311</v>
      </c>
      <c r="BM175" s="217" t="s">
        <v>1994</v>
      </c>
    </row>
    <row r="176" s="2" customFormat="1">
      <c r="A176" s="40"/>
      <c r="B176" s="41"/>
      <c r="C176" s="42"/>
      <c r="D176" s="219" t="s">
        <v>140</v>
      </c>
      <c r="E176" s="42"/>
      <c r="F176" s="220" t="s">
        <v>1995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140</v>
      </c>
      <c r="AU176" s="19" t="s">
        <v>82</v>
      </c>
    </row>
    <row r="177" s="2" customFormat="1">
      <c r="A177" s="40"/>
      <c r="B177" s="41"/>
      <c r="C177" s="42"/>
      <c r="D177" s="224" t="s">
        <v>141</v>
      </c>
      <c r="E177" s="42"/>
      <c r="F177" s="225" t="s">
        <v>1996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141</v>
      </c>
      <c r="AU177" s="19" t="s">
        <v>82</v>
      </c>
    </row>
    <row r="178" s="2" customFormat="1" ht="16.5" customHeight="1">
      <c r="A178" s="40"/>
      <c r="B178" s="41"/>
      <c r="C178" s="206" t="s">
        <v>379</v>
      </c>
      <c r="D178" s="206" t="s">
        <v>133</v>
      </c>
      <c r="E178" s="207" t="s">
        <v>1997</v>
      </c>
      <c r="F178" s="208" t="s">
        <v>1998</v>
      </c>
      <c r="G178" s="209" t="s">
        <v>169</v>
      </c>
      <c r="H178" s="210">
        <v>1</v>
      </c>
      <c r="I178" s="211"/>
      <c r="J178" s="212">
        <f>ROUND(I178*H178,2)</f>
        <v>0</v>
      </c>
      <c r="K178" s="208" t="s">
        <v>137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0.0058799999999999998</v>
      </c>
      <c r="R178" s="215">
        <f>Q178*H178</f>
        <v>0.0058799999999999998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311</v>
      </c>
      <c r="AT178" s="217" t="s">
        <v>133</v>
      </c>
      <c r="AU178" s="217" t="s">
        <v>82</v>
      </c>
      <c r="AY178" s="19" t="s">
        <v>130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311</v>
      </c>
      <c r="BM178" s="217" t="s">
        <v>1999</v>
      </c>
    </row>
    <row r="179" s="2" customFormat="1">
      <c r="A179" s="40"/>
      <c r="B179" s="41"/>
      <c r="C179" s="42"/>
      <c r="D179" s="219" t="s">
        <v>140</v>
      </c>
      <c r="E179" s="42"/>
      <c r="F179" s="220" t="s">
        <v>2000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140</v>
      </c>
      <c r="AU179" s="19" t="s">
        <v>82</v>
      </c>
    </row>
    <row r="180" s="2" customFormat="1">
      <c r="A180" s="40"/>
      <c r="B180" s="41"/>
      <c r="C180" s="42"/>
      <c r="D180" s="224" t="s">
        <v>141</v>
      </c>
      <c r="E180" s="42"/>
      <c r="F180" s="225" t="s">
        <v>2001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141</v>
      </c>
      <c r="AU180" s="19" t="s">
        <v>82</v>
      </c>
    </row>
    <row r="181" s="2" customFormat="1" ht="16.5" customHeight="1">
      <c r="A181" s="40"/>
      <c r="B181" s="41"/>
      <c r="C181" s="206" t="s">
        <v>386</v>
      </c>
      <c r="D181" s="206" t="s">
        <v>133</v>
      </c>
      <c r="E181" s="207" t="s">
        <v>2002</v>
      </c>
      <c r="F181" s="208" t="s">
        <v>2003</v>
      </c>
      <c r="G181" s="209" t="s">
        <v>827</v>
      </c>
      <c r="H181" s="271"/>
      <c r="I181" s="211"/>
      <c r="J181" s="212">
        <f>ROUND(I181*H181,2)</f>
        <v>0</v>
      </c>
      <c r="K181" s="208" t="s">
        <v>137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311</v>
      </c>
      <c r="AT181" s="217" t="s">
        <v>133</v>
      </c>
      <c r="AU181" s="217" t="s">
        <v>82</v>
      </c>
      <c r="AY181" s="19" t="s">
        <v>130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311</v>
      </c>
      <c r="BM181" s="217" t="s">
        <v>2004</v>
      </c>
    </row>
    <row r="182" s="2" customFormat="1">
      <c r="A182" s="40"/>
      <c r="B182" s="41"/>
      <c r="C182" s="42"/>
      <c r="D182" s="219" t="s">
        <v>140</v>
      </c>
      <c r="E182" s="42"/>
      <c r="F182" s="220" t="s">
        <v>2005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140</v>
      </c>
      <c r="AU182" s="19" t="s">
        <v>82</v>
      </c>
    </row>
    <row r="183" s="2" customFormat="1">
      <c r="A183" s="40"/>
      <c r="B183" s="41"/>
      <c r="C183" s="42"/>
      <c r="D183" s="224" t="s">
        <v>141</v>
      </c>
      <c r="E183" s="42"/>
      <c r="F183" s="225" t="s">
        <v>2006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141</v>
      </c>
      <c r="AU183" s="19" t="s">
        <v>82</v>
      </c>
    </row>
    <row r="184" s="12" customFormat="1" ht="25.92" customHeight="1">
      <c r="A184" s="12"/>
      <c r="B184" s="190"/>
      <c r="C184" s="191"/>
      <c r="D184" s="192" t="s">
        <v>71</v>
      </c>
      <c r="E184" s="193" t="s">
        <v>1763</v>
      </c>
      <c r="F184" s="193" t="s">
        <v>1764</v>
      </c>
      <c r="G184" s="191"/>
      <c r="H184" s="191"/>
      <c r="I184" s="194"/>
      <c r="J184" s="195">
        <f>BK184</f>
        <v>0</v>
      </c>
      <c r="K184" s="191"/>
      <c r="L184" s="196"/>
      <c r="M184" s="197"/>
      <c r="N184" s="198"/>
      <c r="O184" s="198"/>
      <c r="P184" s="199">
        <f>SUM(P185:P194)</f>
        <v>0</v>
      </c>
      <c r="Q184" s="198"/>
      <c r="R184" s="199">
        <f>SUM(R185:R194)</f>
        <v>0</v>
      </c>
      <c r="S184" s="198"/>
      <c r="T184" s="200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157</v>
      </c>
      <c r="AT184" s="202" t="s">
        <v>71</v>
      </c>
      <c r="AU184" s="202" t="s">
        <v>72</v>
      </c>
      <c r="AY184" s="201" t="s">
        <v>130</v>
      </c>
      <c r="BK184" s="203">
        <f>SUM(BK185:BK194)</f>
        <v>0</v>
      </c>
    </row>
    <row r="185" s="2" customFormat="1" ht="16.5" customHeight="1">
      <c r="A185" s="40"/>
      <c r="B185" s="41"/>
      <c r="C185" s="206" t="s">
        <v>392</v>
      </c>
      <c r="D185" s="206" t="s">
        <v>133</v>
      </c>
      <c r="E185" s="207" t="s">
        <v>2007</v>
      </c>
      <c r="F185" s="208" t="s">
        <v>2008</v>
      </c>
      <c r="G185" s="209" t="s">
        <v>1767</v>
      </c>
      <c r="H185" s="210">
        <v>21</v>
      </c>
      <c r="I185" s="211"/>
      <c r="J185" s="212">
        <f>ROUND(I185*H185,2)</f>
        <v>0</v>
      </c>
      <c r="K185" s="208" t="s">
        <v>137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170</v>
      </c>
      <c r="AT185" s="217" t="s">
        <v>133</v>
      </c>
      <c r="AU185" s="217" t="s">
        <v>80</v>
      </c>
      <c r="AY185" s="19" t="s">
        <v>130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170</v>
      </c>
      <c r="BM185" s="217" t="s">
        <v>2009</v>
      </c>
    </row>
    <row r="186" s="2" customFormat="1">
      <c r="A186" s="40"/>
      <c r="B186" s="41"/>
      <c r="C186" s="42"/>
      <c r="D186" s="219" t="s">
        <v>140</v>
      </c>
      <c r="E186" s="42"/>
      <c r="F186" s="220" t="s">
        <v>2010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140</v>
      </c>
      <c r="AU186" s="19" t="s">
        <v>80</v>
      </c>
    </row>
    <row r="187" s="2" customFormat="1">
      <c r="A187" s="40"/>
      <c r="B187" s="41"/>
      <c r="C187" s="42"/>
      <c r="D187" s="224" t="s">
        <v>141</v>
      </c>
      <c r="E187" s="42"/>
      <c r="F187" s="225" t="s">
        <v>2011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141</v>
      </c>
      <c r="AU187" s="19" t="s">
        <v>80</v>
      </c>
    </row>
    <row r="188" s="13" customFormat="1">
      <c r="A188" s="13"/>
      <c r="B188" s="226"/>
      <c r="C188" s="227"/>
      <c r="D188" s="219" t="s">
        <v>147</v>
      </c>
      <c r="E188" s="228" t="s">
        <v>19</v>
      </c>
      <c r="F188" s="229" t="s">
        <v>2012</v>
      </c>
      <c r="G188" s="227"/>
      <c r="H188" s="230">
        <v>5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147</v>
      </c>
      <c r="AU188" s="236" t="s">
        <v>80</v>
      </c>
      <c r="AV188" s="13" t="s">
        <v>82</v>
      </c>
      <c r="AW188" s="13" t="s">
        <v>33</v>
      </c>
      <c r="AX188" s="13" t="s">
        <v>72</v>
      </c>
      <c r="AY188" s="236" t="s">
        <v>130</v>
      </c>
    </row>
    <row r="189" s="13" customFormat="1">
      <c r="A189" s="13"/>
      <c r="B189" s="226"/>
      <c r="C189" s="227"/>
      <c r="D189" s="219" t="s">
        <v>147</v>
      </c>
      <c r="E189" s="228" t="s">
        <v>19</v>
      </c>
      <c r="F189" s="229" t="s">
        <v>2013</v>
      </c>
      <c r="G189" s="227"/>
      <c r="H189" s="230">
        <v>16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147</v>
      </c>
      <c r="AU189" s="236" t="s">
        <v>80</v>
      </c>
      <c r="AV189" s="13" t="s">
        <v>82</v>
      </c>
      <c r="AW189" s="13" t="s">
        <v>33</v>
      </c>
      <c r="AX189" s="13" t="s">
        <v>72</v>
      </c>
      <c r="AY189" s="236" t="s">
        <v>130</v>
      </c>
    </row>
    <row r="190" s="15" customFormat="1">
      <c r="A190" s="15"/>
      <c r="B190" s="247"/>
      <c r="C190" s="248"/>
      <c r="D190" s="219" t="s">
        <v>147</v>
      </c>
      <c r="E190" s="249" t="s">
        <v>19</v>
      </c>
      <c r="F190" s="250" t="s">
        <v>165</v>
      </c>
      <c r="G190" s="248"/>
      <c r="H190" s="251">
        <v>21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147</v>
      </c>
      <c r="AU190" s="257" t="s">
        <v>80</v>
      </c>
      <c r="AV190" s="15" t="s">
        <v>157</v>
      </c>
      <c r="AW190" s="15" t="s">
        <v>33</v>
      </c>
      <c r="AX190" s="15" t="s">
        <v>80</v>
      </c>
      <c r="AY190" s="257" t="s">
        <v>130</v>
      </c>
    </row>
    <row r="191" s="2" customFormat="1" ht="16.5" customHeight="1">
      <c r="A191" s="40"/>
      <c r="B191" s="41"/>
      <c r="C191" s="206" t="s">
        <v>399</v>
      </c>
      <c r="D191" s="206" t="s">
        <v>133</v>
      </c>
      <c r="E191" s="207" t="s">
        <v>1856</v>
      </c>
      <c r="F191" s="208" t="s">
        <v>1857</v>
      </c>
      <c r="G191" s="209" t="s">
        <v>1767</v>
      </c>
      <c r="H191" s="210">
        <v>20</v>
      </c>
      <c r="I191" s="211"/>
      <c r="J191" s="212">
        <f>ROUND(I191*H191,2)</f>
        <v>0</v>
      </c>
      <c r="K191" s="208" t="s">
        <v>137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170</v>
      </c>
      <c r="AT191" s="217" t="s">
        <v>133</v>
      </c>
      <c r="AU191" s="217" t="s">
        <v>80</v>
      </c>
      <c r="AY191" s="19" t="s">
        <v>130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170</v>
      </c>
      <c r="BM191" s="217" t="s">
        <v>2014</v>
      </c>
    </row>
    <row r="192" s="2" customFormat="1">
      <c r="A192" s="40"/>
      <c r="B192" s="41"/>
      <c r="C192" s="42"/>
      <c r="D192" s="219" t="s">
        <v>140</v>
      </c>
      <c r="E192" s="42"/>
      <c r="F192" s="220" t="s">
        <v>1859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140</v>
      </c>
      <c r="AU192" s="19" t="s">
        <v>80</v>
      </c>
    </row>
    <row r="193" s="2" customFormat="1">
      <c r="A193" s="40"/>
      <c r="B193" s="41"/>
      <c r="C193" s="42"/>
      <c r="D193" s="224" t="s">
        <v>141</v>
      </c>
      <c r="E193" s="42"/>
      <c r="F193" s="225" t="s">
        <v>1860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141</v>
      </c>
      <c r="AU193" s="19" t="s">
        <v>80</v>
      </c>
    </row>
    <row r="194" s="13" customFormat="1">
      <c r="A194" s="13"/>
      <c r="B194" s="226"/>
      <c r="C194" s="227"/>
      <c r="D194" s="219" t="s">
        <v>147</v>
      </c>
      <c r="E194" s="228" t="s">
        <v>19</v>
      </c>
      <c r="F194" s="229" t="s">
        <v>2015</v>
      </c>
      <c r="G194" s="227"/>
      <c r="H194" s="230">
        <v>20</v>
      </c>
      <c r="I194" s="231"/>
      <c r="J194" s="227"/>
      <c r="K194" s="227"/>
      <c r="L194" s="232"/>
      <c r="M194" s="272"/>
      <c r="N194" s="273"/>
      <c r="O194" s="273"/>
      <c r="P194" s="273"/>
      <c r="Q194" s="273"/>
      <c r="R194" s="273"/>
      <c r="S194" s="273"/>
      <c r="T194" s="27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147</v>
      </c>
      <c r="AU194" s="236" t="s">
        <v>80</v>
      </c>
      <c r="AV194" s="13" t="s">
        <v>82</v>
      </c>
      <c r="AW194" s="13" t="s">
        <v>33</v>
      </c>
      <c r="AX194" s="13" t="s">
        <v>80</v>
      </c>
      <c r="AY194" s="236" t="s">
        <v>130</v>
      </c>
    </row>
    <row r="195" s="2" customFormat="1" ht="6.96" customHeight="1">
      <c r="A195" s="40"/>
      <c r="B195" s="61"/>
      <c r="C195" s="62"/>
      <c r="D195" s="62"/>
      <c r="E195" s="62"/>
      <c r="F195" s="62"/>
      <c r="G195" s="62"/>
      <c r="H195" s="62"/>
      <c r="I195" s="62"/>
      <c r="J195" s="62"/>
      <c r="K195" s="62"/>
      <c r="L195" s="46"/>
      <c r="M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</row>
  </sheetData>
  <sheetProtection sheet="1" autoFilter="0" formatColumns="0" formatRows="0" objects="1" scenarios="1" spinCount="100000" saltValue="Arego/LRSOr+cujZD8NAP9KvlAliI1geUDfr5992ARfJwO0b8YetjkZvuBi4vycrjaj3ew6UsLT47mywpu1+Zw==" hashValue="s86r9jmWTbFsLXTDV/dna5d+EzWS95o+Mctnywv22bn8ZuoJ6ilVvjprhJk2XuOUx92fwJy0VhZBP4ssAXCArw==" algorithmName="SHA-512" password="CC35"/>
  <autoFilter ref="C85:K19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713463411"/>
    <hyperlink ref="F97" r:id="rId2" display="https://podminky.urs.cz/item/CS_URS_2024_01/998713201"/>
    <hyperlink ref="F101" r:id="rId3" display="https://podminky.urs.cz/item/CS_URS_2024_01/732421201"/>
    <hyperlink ref="F104" r:id="rId4" display="https://podminky.urs.cz/item/CS_URS_2024_01/998732201"/>
    <hyperlink ref="F108" r:id="rId5" display="https://podminky.urs.cz/item/CS_URS_2024_01/733223105"/>
    <hyperlink ref="F111" r:id="rId6" display="https://podminky.urs.cz/item/CS_URS_2024_01/733291101"/>
    <hyperlink ref="F114" r:id="rId7" display="https://podminky.urs.cz/item/CS_URS_2024_01/733322302"/>
    <hyperlink ref="F117" r:id="rId8" display="https://podminky.urs.cz/item/CS_URS_2024_01/733391101"/>
    <hyperlink ref="F121" r:id="rId9" display="https://podminky.urs.cz/item/CS_URS_2024_01/733811211"/>
    <hyperlink ref="F124" r:id="rId10" display="https://podminky.urs.cz/item/CS_URS_2024_01/998733201"/>
    <hyperlink ref="F128" r:id="rId11" display="https://podminky.urs.cz/item/CS_URS_2024_01/734292715"/>
    <hyperlink ref="F131" r:id="rId12" display="https://podminky.urs.cz/item/CS_URS_2024_01/734295021"/>
    <hyperlink ref="F134" r:id="rId13" display="https://podminky.urs.cz/item/CS_URS_2024_01/998734201"/>
    <hyperlink ref="F138" r:id="rId14" display="https://podminky.urs.cz/item/CS_URS_2024_01/735511008"/>
    <hyperlink ref="F142" r:id="rId15" display="https://podminky.urs.cz/item/CS_URS_2024_01/735511010"/>
    <hyperlink ref="F145" r:id="rId16" display="https://podminky.urs.cz/item/CS_URS_2024_01/735511039"/>
    <hyperlink ref="F148" r:id="rId17" display="https://podminky.urs.cz/item/CS_URS_2024_01/735511061"/>
    <hyperlink ref="F151" r:id="rId18" display="https://podminky.urs.cz/item/CS_URS_2024_01/735511062"/>
    <hyperlink ref="F165" r:id="rId19" display="https://podminky.urs.cz/item/CS_URS_2024_01/735511063"/>
    <hyperlink ref="F168" r:id="rId20" display="https://podminky.urs.cz/item/CS_URS_2024_01/735511102"/>
    <hyperlink ref="F171" r:id="rId21" display="https://podminky.urs.cz/item/CS_URS_2024_01/735511138"/>
    <hyperlink ref="F174" r:id="rId22" display="https://podminky.urs.cz/item/CS_URS_2024_01/735511142"/>
    <hyperlink ref="F177" r:id="rId23" display="https://podminky.urs.cz/item/CS_URS_2024_01/735511143"/>
    <hyperlink ref="F180" r:id="rId24" display="https://podminky.urs.cz/item/CS_URS_2024_01/735511156"/>
    <hyperlink ref="F183" r:id="rId25" display="https://podminky.urs.cz/item/CS_URS_2024_01/998735201"/>
    <hyperlink ref="F187" r:id="rId26" display="https://podminky.urs.cz/item/CS_URS_2024_01/HZS2222"/>
    <hyperlink ref="F193" r:id="rId27" display="https://podminky.urs.cz/item/CS_URS_2024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2016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ROUND((SUM(BE89:BE353)),  2)</f>
        <v>0</v>
      </c>
      <c r="G33" s="40"/>
      <c r="H33" s="40"/>
      <c r="I33" s="150">
        <v>0.20999999999999999</v>
      </c>
      <c r="J33" s="149">
        <f>ROUND(((SUM(BE89:BE353))*I33),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ROUND((SUM(BF89:BF353)),  2)</f>
        <v>0</v>
      </c>
      <c r="G34" s="40"/>
      <c r="H34" s="40"/>
      <c r="I34" s="150">
        <v>0.14999999999999999</v>
      </c>
      <c r="J34" s="149">
        <f>ROUND(((SUM(BF89:BF353))*I34),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ROUND((SUM(BG89:BG353)),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ROUND((SUM(BH89:BH353)),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ROUND((SUM(BI89:BI353)),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50 -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2017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2018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2019</v>
      </c>
      <c r="E62" s="176"/>
      <c r="F62" s="176"/>
      <c r="G62" s="176"/>
      <c r="H62" s="176"/>
      <c r="I62" s="176"/>
      <c r="J62" s="177">
        <f>J123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2020</v>
      </c>
      <c r="E63" s="176"/>
      <c r="F63" s="176"/>
      <c r="G63" s="176"/>
      <c r="H63" s="176"/>
      <c r="I63" s="176"/>
      <c r="J63" s="177">
        <f>J130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2021</v>
      </c>
      <c r="E64" s="176"/>
      <c r="F64" s="176"/>
      <c r="G64" s="176"/>
      <c r="H64" s="176"/>
      <c r="I64" s="176"/>
      <c r="J64" s="177">
        <f>J231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183</v>
      </c>
      <c r="E65" s="170"/>
      <c r="F65" s="170"/>
      <c r="G65" s="170"/>
      <c r="H65" s="170"/>
      <c r="I65" s="170"/>
      <c r="J65" s="171">
        <f>J282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2022</v>
      </c>
      <c r="E66" s="176"/>
      <c r="F66" s="176"/>
      <c r="G66" s="176"/>
      <c r="H66" s="176"/>
      <c r="I66" s="176"/>
      <c r="J66" s="177">
        <f>J283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2023</v>
      </c>
      <c r="E67" s="176"/>
      <c r="F67" s="176"/>
      <c r="G67" s="176"/>
      <c r="H67" s="176"/>
      <c r="I67" s="176"/>
      <c r="J67" s="177">
        <f>J302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2024</v>
      </c>
      <c r="E68" s="170"/>
      <c r="F68" s="170"/>
      <c r="G68" s="170"/>
      <c r="H68" s="170"/>
      <c r="I68" s="170"/>
      <c r="J68" s="171">
        <f>J338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7"/>
      <c r="C69" s="168"/>
      <c r="D69" s="169" t="s">
        <v>1416</v>
      </c>
      <c r="E69" s="170"/>
      <c r="F69" s="170"/>
      <c r="G69" s="170"/>
      <c r="H69" s="170"/>
      <c r="I69" s="170"/>
      <c r="J69" s="171">
        <f>J342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Zázemí pro dětskou skupinu - Kynšperk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105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50 - Elektroinstalace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Kynšperk nad Ohří</v>
      </c>
      <c r="G83" s="42"/>
      <c r="H83" s="42"/>
      <c r="I83" s="34" t="s">
        <v>23</v>
      </c>
      <c r="J83" s="74" t="str">
        <f>IF(J12="","",J12)</f>
        <v>28. 1. 2024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 Kynšperk nad Ohří</v>
      </c>
      <c r="G85" s="42"/>
      <c r="H85" s="42"/>
      <c r="I85" s="34" t="s">
        <v>31</v>
      </c>
      <c r="J85" s="38" t="str">
        <f>E21</f>
        <v>Nováček Jiří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Milan Hájek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116</v>
      </c>
      <c r="D88" s="182" t="s">
        <v>57</v>
      </c>
      <c r="E88" s="182" t="s">
        <v>53</v>
      </c>
      <c r="F88" s="182" t="s">
        <v>54</v>
      </c>
      <c r="G88" s="182" t="s">
        <v>117</v>
      </c>
      <c r="H88" s="182" t="s">
        <v>118</v>
      </c>
      <c r="I88" s="182" t="s">
        <v>119</v>
      </c>
      <c r="J88" s="182" t="s">
        <v>109</v>
      </c>
      <c r="K88" s="183" t="s">
        <v>120</v>
      </c>
      <c r="L88" s="184"/>
      <c r="M88" s="94" t="s">
        <v>19</v>
      </c>
      <c r="N88" s="95" t="s">
        <v>42</v>
      </c>
      <c r="O88" s="95" t="s">
        <v>121</v>
      </c>
      <c r="P88" s="95" t="s">
        <v>122</v>
      </c>
      <c r="Q88" s="95" t="s">
        <v>123</v>
      </c>
      <c r="R88" s="95" t="s">
        <v>124</v>
      </c>
      <c r="S88" s="95" t="s">
        <v>125</v>
      </c>
      <c r="T88" s="96" t="s">
        <v>126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P90+P282+P338+P342</f>
        <v>0</v>
      </c>
      <c r="Q89" s="98"/>
      <c r="R89" s="187">
        <f>R90+R282+R338+R342</f>
        <v>1.0925495000000001</v>
      </c>
      <c r="S89" s="98"/>
      <c r="T89" s="188">
        <f>T90+T282+T338+T342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110</v>
      </c>
      <c r="BK89" s="189">
        <f>BK90+BK282+BK338+BK342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194</v>
      </c>
      <c r="F90" s="193" t="s">
        <v>96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P91+P123+P130+P231</f>
        <v>0</v>
      </c>
      <c r="Q90" s="198"/>
      <c r="R90" s="199">
        <f>R91+R123+R130+R231</f>
        <v>0.10767950000000001</v>
      </c>
      <c r="S90" s="198"/>
      <c r="T90" s="200">
        <f>T91+T123+T130+T231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130</v>
      </c>
      <c r="BK90" s="203">
        <f>BK91+BK123+BK130+BK231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2025</v>
      </c>
      <c r="F91" s="204" t="s">
        <v>2026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SUM(P92:P122)</f>
        <v>0</v>
      </c>
      <c r="Q91" s="198"/>
      <c r="R91" s="199">
        <f>SUM(R92:R122)</f>
        <v>0.0087464999999999991</v>
      </c>
      <c r="S91" s="198"/>
      <c r="T91" s="200">
        <f>SUM(T92:T122)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130</v>
      </c>
      <c r="BK91" s="203">
        <f>SUM(BK92:BK122)</f>
        <v>0</v>
      </c>
    </row>
    <row r="92" s="2" customFormat="1" ht="21.75" customHeight="1">
      <c r="A92" s="40"/>
      <c r="B92" s="41"/>
      <c r="C92" s="206" t="s">
        <v>80</v>
      </c>
      <c r="D92" s="206" t="s">
        <v>133</v>
      </c>
      <c r="E92" s="207" t="s">
        <v>2027</v>
      </c>
      <c r="F92" s="208" t="s">
        <v>2028</v>
      </c>
      <c r="G92" s="209" t="s">
        <v>229</v>
      </c>
      <c r="H92" s="210">
        <v>1.26</v>
      </c>
      <c r="I92" s="211"/>
      <c r="J92" s="212">
        <f>ROUND(I92*H92,2)</f>
        <v>0</v>
      </c>
      <c r="K92" s="208" t="s">
        <v>137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157</v>
      </c>
      <c r="AT92" s="217" t="s">
        <v>133</v>
      </c>
      <c r="AU92" s="217" t="s">
        <v>82</v>
      </c>
      <c r="AY92" s="19" t="s">
        <v>130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157</v>
      </c>
      <c r="BM92" s="217" t="s">
        <v>2029</v>
      </c>
    </row>
    <row r="93" s="2" customFormat="1">
      <c r="A93" s="40"/>
      <c r="B93" s="41"/>
      <c r="C93" s="42"/>
      <c r="D93" s="219" t="s">
        <v>140</v>
      </c>
      <c r="E93" s="42"/>
      <c r="F93" s="220" t="s">
        <v>2030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82</v>
      </c>
    </row>
    <row r="94" s="2" customFormat="1">
      <c r="A94" s="40"/>
      <c r="B94" s="41"/>
      <c r="C94" s="42"/>
      <c r="D94" s="224" t="s">
        <v>141</v>
      </c>
      <c r="E94" s="42"/>
      <c r="F94" s="225" t="s">
        <v>2031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141</v>
      </c>
      <c r="AU94" s="19" t="s">
        <v>82</v>
      </c>
    </row>
    <row r="95" s="2" customFormat="1" ht="21.75" customHeight="1">
      <c r="A95" s="40"/>
      <c r="B95" s="41"/>
      <c r="C95" s="206" t="s">
        <v>82</v>
      </c>
      <c r="D95" s="206" t="s">
        <v>133</v>
      </c>
      <c r="E95" s="207" t="s">
        <v>2032</v>
      </c>
      <c r="F95" s="208" t="s">
        <v>2033</v>
      </c>
      <c r="G95" s="209" t="s">
        <v>229</v>
      </c>
      <c r="H95" s="210">
        <v>1.26</v>
      </c>
      <c r="I95" s="211"/>
      <c r="J95" s="212">
        <f>ROUND(I95*H95,2)</f>
        <v>0</v>
      </c>
      <c r="K95" s="208" t="s">
        <v>137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157</v>
      </c>
      <c r="AT95" s="217" t="s">
        <v>133</v>
      </c>
      <c r="AU95" s="217" t="s">
        <v>82</v>
      </c>
      <c r="AY95" s="19" t="s">
        <v>130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157</v>
      </c>
      <c r="BM95" s="217" t="s">
        <v>2034</v>
      </c>
    </row>
    <row r="96" s="2" customFormat="1">
      <c r="A96" s="40"/>
      <c r="B96" s="41"/>
      <c r="C96" s="42"/>
      <c r="D96" s="219" t="s">
        <v>140</v>
      </c>
      <c r="E96" s="42"/>
      <c r="F96" s="220" t="s">
        <v>2035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82</v>
      </c>
    </row>
    <row r="97" s="2" customFormat="1">
      <c r="A97" s="40"/>
      <c r="B97" s="41"/>
      <c r="C97" s="42"/>
      <c r="D97" s="224" t="s">
        <v>141</v>
      </c>
      <c r="E97" s="42"/>
      <c r="F97" s="225" t="s">
        <v>2036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141</v>
      </c>
      <c r="AU97" s="19" t="s">
        <v>82</v>
      </c>
    </row>
    <row r="98" s="2" customFormat="1" ht="21.75" customHeight="1">
      <c r="A98" s="40"/>
      <c r="B98" s="41"/>
      <c r="C98" s="206" t="s">
        <v>151</v>
      </c>
      <c r="D98" s="206" t="s">
        <v>133</v>
      </c>
      <c r="E98" s="207" t="s">
        <v>2037</v>
      </c>
      <c r="F98" s="208" t="s">
        <v>2038</v>
      </c>
      <c r="G98" s="209" t="s">
        <v>302</v>
      </c>
      <c r="H98" s="210">
        <v>7</v>
      </c>
      <c r="I98" s="211"/>
      <c r="J98" s="212">
        <f>ROUND(I98*H98,2)</f>
        <v>0</v>
      </c>
      <c r="K98" s="208" t="s">
        <v>137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665</v>
      </c>
      <c r="AT98" s="217" t="s">
        <v>133</v>
      </c>
      <c r="AU98" s="217" t="s">
        <v>82</v>
      </c>
      <c r="AY98" s="19" t="s">
        <v>130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665</v>
      </c>
      <c r="BM98" s="217" t="s">
        <v>2039</v>
      </c>
    </row>
    <row r="99" s="2" customFormat="1">
      <c r="A99" s="40"/>
      <c r="B99" s="41"/>
      <c r="C99" s="42"/>
      <c r="D99" s="219" t="s">
        <v>140</v>
      </c>
      <c r="E99" s="42"/>
      <c r="F99" s="220" t="s">
        <v>2040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140</v>
      </c>
      <c r="AU99" s="19" t="s">
        <v>82</v>
      </c>
    </row>
    <row r="100" s="2" customFormat="1">
      <c r="A100" s="40"/>
      <c r="B100" s="41"/>
      <c r="C100" s="42"/>
      <c r="D100" s="224" t="s">
        <v>141</v>
      </c>
      <c r="E100" s="42"/>
      <c r="F100" s="225" t="s">
        <v>2041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141</v>
      </c>
      <c r="AU100" s="19" t="s">
        <v>82</v>
      </c>
    </row>
    <row r="101" s="2" customFormat="1" ht="16.5" customHeight="1">
      <c r="A101" s="40"/>
      <c r="B101" s="41"/>
      <c r="C101" s="258" t="s">
        <v>157</v>
      </c>
      <c r="D101" s="258" t="s">
        <v>166</v>
      </c>
      <c r="E101" s="259" t="s">
        <v>2042</v>
      </c>
      <c r="F101" s="260" t="s">
        <v>2043</v>
      </c>
      <c r="G101" s="261" t="s">
        <v>2044</v>
      </c>
      <c r="H101" s="262">
        <v>7.3499999999999996</v>
      </c>
      <c r="I101" s="263"/>
      <c r="J101" s="264">
        <f>ROUND(I101*H101,2)</f>
        <v>0</v>
      </c>
      <c r="K101" s="260" t="s">
        <v>137</v>
      </c>
      <c r="L101" s="265"/>
      <c r="M101" s="266" t="s">
        <v>19</v>
      </c>
      <c r="N101" s="267" t="s">
        <v>43</v>
      </c>
      <c r="O101" s="86"/>
      <c r="P101" s="215">
        <f>O101*H101</f>
        <v>0</v>
      </c>
      <c r="Q101" s="215">
        <v>0.001</v>
      </c>
      <c r="R101" s="215">
        <f>Q101*H101</f>
        <v>0.0073499999999999998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1071</v>
      </c>
      <c r="AT101" s="217" t="s">
        <v>166</v>
      </c>
      <c r="AU101" s="217" t="s">
        <v>82</v>
      </c>
      <c r="AY101" s="19" t="s">
        <v>130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1071</v>
      </c>
      <c r="BM101" s="217" t="s">
        <v>2045</v>
      </c>
    </row>
    <row r="102" s="2" customFormat="1">
      <c r="A102" s="40"/>
      <c r="B102" s="41"/>
      <c r="C102" s="42"/>
      <c r="D102" s="219" t="s">
        <v>140</v>
      </c>
      <c r="E102" s="42"/>
      <c r="F102" s="220" t="s">
        <v>2043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82</v>
      </c>
    </row>
    <row r="103" s="2" customFormat="1" ht="16.5" customHeight="1">
      <c r="A103" s="40"/>
      <c r="B103" s="41"/>
      <c r="C103" s="206" t="s">
        <v>129</v>
      </c>
      <c r="D103" s="206" t="s">
        <v>133</v>
      </c>
      <c r="E103" s="207" t="s">
        <v>2046</v>
      </c>
      <c r="F103" s="208" t="s">
        <v>2047</v>
      </c>
      <c r="G103" s="209" t="s">
        <v>199</v>
      </c>
      <c r="H103" s="210">
        <v>5.25</v>
      </c>
      <c r="I103" s="211"/>
      <c r="J103" s="212">
        <f>ROUND(I103*H103,2)</f>
        <v>0</v>
      </c>
      <c r="K103" s="208" t="s">
        <v>137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665</v>
      </c>
      <c r="AT103" s="217" t="s">
        <v>133</v>
      </c>
      <c r="AU103" s="217" t="s">
        <v>82</v>
      </c>
      <c r="AY103" s="19" t="s">
        <v>130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665</v>
      </c>
      <c r="BM103" s="217" t="s">
        <v>2048</v>
      </c>
    </row>
    <row r="104" s="2" customFormat="1">
      <c r="A104" s="40"/>
      <c r="B104" s="41"/>
      <c r="C104" s="42"/>
      <c r="D104" s="219" t="s">
        <v>140</v>
      </c>
      <c r="E104" s="42"/>
      <c r="F104" s="220" t="s">
        <v>2049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140</v>
      </c>
      <c r="AU104" s="19" t="s">
        <v>82</v>
      </c>
    </row>
    <row r="105" s="2" customFormat="1">
      <c r="A105" s="40"/>
      <c r="B105" s="41"/>
      <c r="C105" s="42"/>
      <c r="D105" s="224" t="s">
        <v>141</v>
      </c>
      <c r="E105" s="42"/>
      <c r="F105" s="225" t="s">
        <v>2050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141</v>
      </c>
      <c r="AU105" s="19" t="s">
        <v>82</v>
      </c>
    </row>
    <row r="106" s="2" customFormat="1" ht="16.5" customHeight="1">
      <c r="A106" s="40"/>
      <c r="B106" s="41"/>
      <c r="C106" s="206" t="s">
        <v>234</v>
      </c>
      <c r="D106" s="206" t="s">
        <v>133</v>
      </c>
      <c r="E106" s="207" t="s">
        <v>2051</v>
      </c>
      <c r="F106" s="208" t="s">
        <v>2052</v>
      </c>
      <c r="G106" s="209" t="s">
        <v>199</v>
      </c>
      <c r="H106" s="210">
        <v>5.25</v>
      </c>
      <c r="I106" s="211"/>
      <c r="J106" s="212">
        <f>ROUND(I106*H106,2)</f>
        <v>0</v>
      </c>
      <c r="K106" s="208" t="s">
        <v>137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665</v>
      </c>
      <c r="AT106" s="217" t="s">
        <v>133</v>
      </c>
      <c r="AU106" s="217" t="s">
        <v>82</v>
      </c>
      <c r="AY106" s="19" t="s">
        <v>130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665</v>
      </c>
      <c r="BM106" s="217" t="s">
        <v>2053</v>
      </c>
    </row>
    <row r="107" s="2" customFormat="1">
      <c r="A107" s="40"/>
      <c r="B107" s="41"/>
      <c r="C107" s="42"/>
      <c r="D107" s="219" t="s">
        <v>140</v>
      </c>
      <c r="E107" s="42"/>
      <c r="F107" s="220" t="s">
        <v>2054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82</v>
      </c>
    </row>
    <row r="108" s="2" customFormat="1">
      <c r="A108" s="40"/>
      <c r="B108" s="41"/>
      <c r="C108" s="42"/>
      <c r="D108" s="224" t="s">
        <v>141</v>
      </c>
      <c r="E108" s="42"/>
      <c r="F108" s="225" t="s">
        <v>2055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141</v>
      </c>
      <c r="AU108" s="19" t="s">
        <v>82</v>
      </c>
    </row>
    <row r="109" s="2" customFormat="1" ht="16.5" customHeight="1">
      <c r="A109" s="40"/>
      <c r="B109" s="41"/>
      <c r="C109" s="206" t="s">
        <v>240</v>
      </c>
      <c r="D109" s="206" t="s">
        <v>133</v>
      </c>
      <c r="E109" s="207" t="s">
        <v>2056</v>
      </c>
      <c r="F109" s="208" t="s">
        <v>2057</v>
      </c>
      <c r="G109" s="209" t="s">
        <v>302</v>
      </c>
      <c r="H109" s="210">
        <v>7</v>
      </c>
      <c r="I109" s="211"/>
      <c r="J109" s="212">
        <f>ROUND(I109*H109,2)</f>
        <v>0</v>
      </c>
      <c r="K109" s="208" t="s">
        <v>137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311</v>
      </c>
      <c r="AT109" s="217" t="s">
        <v>133</v>
      </c>
      <c r="AU109" s="217" t="s">
        <v>82</v>
      </c>
      <c r="AY109" s="19" t="s">
        <v>130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311</v>
      </c>
      <c r="BM109" s="217" t="s">
        <v>2058</v>
      </c>
    </row>
    <row r="110" s="2" customFormat="1">
      <c r="A110" s="40"/>
      <c r="B110" s="41"/>
      <c r="C110" s="42"/>
      <c r="D110" s="219" t="s">
        <v>140</v>
      </c>
      <c r="E110" s="42"/>
      <c r="F110" s="220" t="s">
        <v>2059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140</v>
      </c>
      <c r="AU110" s="19" t="s">
        <v>82</v>
      </c>
    </row>
    <row r="111" s="2" customFormat="1">
      <c r="A111" s="40"/>
      <c r="B111" s="41"/>
      <c r="C111" s="42"/>
      <c r="D111" s="224" t="s">
        <v>141</v>
      </c>
      <c r="E111" s="42"/>
      <c r="F111" s="225" t="s">
        <v>2060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141</v>
      </c>
      <c r="AU111" s="19" t="s">
        <v>82</v>
      </c>
    </row>
    <row r="112" s="2" customFormat="1" ht="16.5" customHeight="1">
      <c r="A112" s="40"/>
      <c r="B112" s="41"/>
      <c r="C112" s="258" t="s">
        <v>249</v>
      </c>
      <c r="D112" s="258" t="s">
        <v>166</v>
      </c>
      <c r="E112" s="259" t="s">
        <v>2061</v>
      </c>
      <c r="F112" s="260" t="s">
        <v>2062</v>
      </c>
      <c r="G112" s="261" t="s">
        <v>302</v>
      </c>
      <c r="H112" s="262">
        <v>7.3499999999999996</v>
      </c>
      <c r="I112" s="263"/>
      <c r="J112" s="264">
        <f>ROUND(I112*H112,2)</f>
        <v>0</v>
      </c>
      <c r="K112" s="260" t="s">
        <v>137</v>
      </c>
      <c r="L112" s="265"/>
      <c r="M112" s="266" t="s">
        <v>19</v>
      </c>
      <c r="N112" s="267" t="s">
        <v>43</v>
      </c>
      <c r="O112" s="86"/>
      <c r="P112" s="215">
        <f>O112*H112</f>
        <v>0</v>
      </c>
      <c r="Q112" s="215">
        <v>0.00019000000000000001</v>
      </c>
      <c r="R112" s="215">
        <f>Q112*H112</f>
        <v>0.0013965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425</v>
      </c>
      <c r="AT112" s="217" t="s">
        <v>166</v>
      </c>
      <c r="AU112" s="217" t="s">
        <v>82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311</v>
      </c>
      <c r="BM112" s="217" t="s">
        <v>2063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2062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82</v>
      </c>
    </row>
    <row r="114" s="2" customFormat="1" ht="16.5" customHeight="1">
      <c r="A114" s="40"/>
      <c r="B114" s="41"/>
      <c r="C114" s="206" t="s">
        <v>260</v>
      </c>
      <c r="D114" s="206" t="s">
        <v>133</v>
      </c>
      <c r="E114" s="207" t="s">
        <v>2064</v>
      </c>
      <c r="F114" s="208" t="s">
        <v>2065</v>
      </c>
      <c r="G114" s="209" t="s">
        <v>302</v>
      </c>
      <c r="H114" s="210">
        <v>7</v>
      </c>
      <c r="I114" s="211"/>
      <c r="J114" s="212">
        <f>ROUND(I114*H114,2)</f>
        <v>0</v>
      </c>
      <c r="K114" s="208" t="s">
        <v>137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311</v>
      </c>
      <c r="AT114" s="217" t="s">
        <v>133</v>
      </c>
      <c r="AU114" s="217" t="s">
        <v>82</v>
      </c>
      <c r="AY114" s="19" t="s">
        <v>130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311</v>
      </c>
      <c r="BM114" s="217" t="s">
        <v>2066</v>
      </c>
    </row>
    <row r="115" s="2" customFormat="1">
      <c r="A115" s="40"/>
      <c r="B115" s="41"/>
      <c r="C115" s="42"/>
      <c r="D115" s="219" t="s">
        <v>140</v>
      </c>
      <c r="E115" s="42"/>
      <c r="F115" s="220" t="s">
        <v>2067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82</v>
      </c>
    </row>
    <row r="116" s="2" customFormat="1">
      <c r="A116" s="40"/>
      <c r="B116" s="41"/>
      <c r="C116" s="42"/>
      <c r="D116" s="224" t="s">
        <v>141</v>
      </c>
      <c r="E116" s="42"/>
      <c r="F116" s="225" t="s">
        <v>2068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141</v>
      </c>
      <c r="AU116" s="19" t="s">
        <v>82</v>
      </c>
    </row>
    <row r="117" s="2" customFormat="1" ht="16.5" customHeight="1">
      <c r="A117" s="40"/>
      <c r="B117" s="41"/>
      <c r="C117" s="206" t="s">
        <v>83</v>
      </c>
      <c r="D117" s="206" t="s">
        <v>133</v>
      </c>
      <c r="E117" s="207" t="s">
        <v>2069</v>
      </c>
      <c r="F117" s="208" t="s">
        <v>2070</v>
      </c>
      <c r="G117" s="209" t="s">
        <v>302</v>
      </c>
      <c r="H117" s="210">
        <v>7</v>
      </c>
      <c r="I117" s="211"/>
      <c r="J117" s="212">
        <f>ROUND(I117*H117,2)</f>
        <v>0</v>
      </c>
      <c r="K117" s="208" t="s">
        <v>137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665</v>
      </c>
      <c r="AT117" s="217" t="s">
        <v>133</v>
      </c>
      <c r="AU117" s="217" t="s">
        <v>82</v>
      </c>
      <c r="AY117" s="19" t="s">
        <v>130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665</v>
      </c>
      <c r="BM117" s="217" t="s">
        <v>2071</v>
      </c>
    </row>
    <row r="118" s="2" customFormat="1">
      <c r="A118" s="40"/>
      <c r="B118" s="41"/>
      <c r="C118" s="42"/>
      <c r="D118" s="219" t="s">
        <v>140</v>
      </c>
      <c r="E118" s="42"/>
      <c r="F118" s="220" t="s">
        <v>2072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82</v>
      </c>
    </row>
    <row r="119" s="2" customFormat="1">
      <c r="A119" s="40"/>
      <c r="B119" s="41"/>
      <c r="C119" s="42"/>
      <c r="D119" s="224" t="s">
        <v>141</v>
      </c>
      <c r="E119" s="42"/>
      <c r="F119" s="225" t="s">
        <v>2073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141</v>
      </c>
      <c r="AU119" s="19" t="s">
        <v>82</v>
      </c>
    </row>
    <row r="120" s="2" customFormat="1" ht="16.5" customHeight="1">
      <c r="A120" s="40"/>
      <c r="B120" s="41"/>
      <c r="C120" s="206" t="s">
        <v>276</v>
      </c>
      <c r="D120" s="206" t="s">
        <v>133</v>
      </c>
      <c r="E120" s="207" t="s">
        <v>2074</v>
      </c>
      <c r="F120" s="208" t="s">
        <v>2075</v>
      </c>
      <c r="G120" s="209" t="s">
        <v>302</v>
      </c>
      <c r="H120" s="210">
        <v>7</v>
      </c>
      <c r="I120" s="211"/>
      <c r="J120" s="212">
        <f>ROUND(I120*H120,2)</f>
        <v>0</v>
      </c>
      <c r="K120" s="208" t="s">
        <v>137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665</v>
      </c>
      <c r="AT120" s="217" t="s">
        <v>133</v>
      </c>
      <c r="AU120" s="217" t="s">
        <v>82</v>
      </c>
      <c r="AY120" s="19" t="s">
        <v>130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665</v>
      </c>
      <c r="BM120" s="217" t="s">
        <v>2076</v>
      </c>
    </row>
    <row r="121" s="2" customFormat="1">
      <c r="A121" s="40"/>
      <c r="B121" s="41"/>
      <c r="C121" s="42"/>
      <c r="D121" s="219" t="s">
        <v>140</v>
      </c>
      <c r="E121" s="42"/>
      <c r="F121" s="220" t="s">
        <v>2077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82</v>
      </c>
    </row>
    <row r="122" s="2" customFormat="1">
      <c r="A122" s="40"/>
      <c r="B122" s="41"/>
      <c r="C122" s="42"/>
      <c r="D122" s="224" t="s">
        <v>141</v>
      </c>
      <c r="E122" s="42"/>
      <c r="F122" s="225" t="s">
        <v>2078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141</v>
      </c>
      <c r="AU122" s="19" t="s">
        <v>82</v>
      </c>
    </row>
    <row r="123" s="12" customFormat="1" ht="22.8" customHeight="1">
      <c r="A123" s="12"/>
      <c r="B123" s="190"/>
      <c r="C123" s="191"/>
      <c r="D123" s="192" t="s">
        <v>71</v>
      </c>
      <c r="E123" s="204" t="s">
        <v>2079</v>
      </c>
      <c r="F123" s="204" t="s">
        <v>2080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SUM(P124:P129)</f>
        <v>0</v>
      </c>
      <c r="Q123" s="198"/>
      <c r="R123" s="199">
        <f>SUM(R124:R129)</f>
        <v>0</v>
      </c>
      <c r="S123" s="198"/>
      <c r="T123" s="20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80</v>
      </c>
      <c r="AT123" s="202" t="s">
        <v>71</v>
      </c>
      <c r="AU123" s="202" t="s">
        <v>80</v>
      </c>
      <c r="AY123" s="201" t="s">
        <v>130</v>
      </c>
      <c r="BK123" s="203">
        <f>SUM(BK124:BK129)</f>
        <v>0</v>
      </c>
    </row>
    <row r="124" s="2" customFormat="1" ht="16.5" customHeight="1">
      <c r="A124" s="40"/>
      <c r="B124" s="41"/>
      <c r="C124" s="206" t="s">
        <v>285</v>
      </c>
      <c r="D124" s="206" t="s">
        <v>133</v>
      </c>
      <c r="E124" s="207" t="s">
        <v>2081</v>
      </c>
      <c r="F124" s="208" t="s">
        <v>2082</v>
      </c>
      <c r="G124" s="209" t="s">
        <v>169</v>
      </c>
      <c r="H124" s="210">
        <v>2</v>
      </c>
      <c r="I124" s="211"/>
      <c r="J124" s="212">
        <f>ROUND(I124*H124,2)</f>
        <v>0</v>
      </c>
      <c r="K124" s="208" t="s">
        <v>137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311</v>
      </c>
      <c r="AT124" s="217" t="s">
        <v>133</v>
      </c>
      <c r="AU124" s="217" t="s">
        <v>82</v>
      </c>
      <c r="AY124" s="19" t="s">
        <v>130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311</v>
      </c>
      <c r="BM124" s="217" t="s">
        <v>2083</v>
      </c>
    </row>
    <row r="125" s="2" customFormat="1">
      <c r="A125" s="40"/>
      <c r="B125" s="41"/>
      <c r="C125" s="42"/>
      <c r="D125" s="219" t="s">
        <v>140</v>
      </c>
      <c r="E125" s="42"/>
      <c r="F125" s="220" t="s">
        <v>2084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140</v>
      </c>
      <c r="AU125" s="19" t="s">
        <v>82</v>
      </c>
    </row>
    <row r="126" s="2" customFormat="1">
      <c r="A126" s="40"/>
      <c r="B126" s="41"/>
      <c r="C126" s="42"/>
      <c r="D126" s="224" t="s">
        <v>141</v>
      </c>
      <c r="E126" s="42"/>
      <c r="F126" s="225" t="s">
        <v>2085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141</v>
      </c>
      <c r="AU126" s="19" t="s">
        <v>82</v>
      </c>
    </row>
    <row r="127" s="2" customFormat="1" ht="16.5" customHeight="1">
      <c r="A127" s="40"/>
      <c r="B127" s="41"/>
      <c r="C127" s="206" t="s">
        <v>291</v>
      </c>
      <c r="D127" s="206" t="s">
        <v>133</v>
      </c>
      <c r="E127" s="207" t="s">
        <v>2086</v>
      </c>
      <c r="F127" s="208" t="s">
        <v>2087</v>
      </c>
      <c r="G127" s="209" t="s">
        <v>169</v>
      </c>
      <c r="H127" s="210">
        <v>10</v>
      </c>
      <c r="I127" s="211"/>
      <c r="J127" s="212">
        <f>ROUND(I127*H127,2)</f>
        <v>0</v>
      </c>
      <c r="K127" s="208" t="s">
        <v>137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311</v>
      </c>
      <c r="AT127" s="217" t="s">
        <v>133</v>
      </c>
      <c r="AU127" s="217" t="s">
        <v>82</v>
      </c>
      <c r="AY127" s="19" t="s">
        <v>130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311</v>
      </c>
      <c r="BM127" s="217" t="s">
        <v>2088</v>
      </c>
    </row>
    <row r="128" s="2" customFormat="1">
      <c r="A128" s="40"/>
      <c r="B128" s="41"/>
      <c r="C128" s="42"/>
      <c r="D128" s="219" t="s">
        <v>140</v>
      </c>
      <c r="E128" s="42"/>
      <c r="F128" s="220" t="s">
        <v>2089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140</v>
      </c>
      <c r="AU128" s="19" t="s">
        <v>82</v>
      </c>
    </row>
    <row r="129" s="2" customFormat="1">
      <c r="A129" s="40"/>
      <c r="B129" s="41"/>
      <c r="C129" s="42"/>
      <c r="D129" s="224" t="s">
        <v>141</v>
      </c>
      <c r="E129" s="42"/>
      <c r="F129" s="225" t="s">
        <v>2090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141</v>
      </c>
      <c r="AU129" s="19" t="s">
        <v>82</v>
      </c>
    </row>
    <row r="130" s="12" customFormat="1" ht="22.8" customHeight="1">
      <c r="A130" s="12"/>
      <c r="B130" s="190"/>
      <c r="C130" s="191"/>
      <c r="D130" s="192" t="s">
        <v>71</v>
      </c>
      <c r="E130" s="204" t="s">
        <v>2091</v>
      </c>
      <c r="F130" s="204" t="s">
        <v>2092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SUM(P131:P230)</f>
        <v>0</v>
      </c>
      <c r="Q130" s="198"/>
      <c r="R130" s="199">
        <f>SUM(R131:R230)</f>
        <v>0.082863000000000006</v>
      </c>
      <c r="S130" s="198"/>
      <c r="T130" s="200">
        <f>SUM(T131:T230)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80</v>
      </c>
      <c r="AT130" s="202" t="s">
        <v>71</v>
      </c>
      <c r="AU130" s="202" t="s">
        <v>80</v>
      </c>
      <c r="AY130" s="201" t="s">
        <v>130</v>
      </c>
      <c r="BK130" s="203">
        <f>SUM(BK131:BK230)</f>
        <v>0</v>
      </c>
    </row>
    <row r="131" s="2" customFormat="1" ht="16.5" customHeight="1">
      <c r="A131" s="40"/>
      <c r="B131" s="41"/>
      <c r="C131" s="206" t="s">
        <v>299</v>
      </c>
      <c r="D131" s="206" t="s">
        <v>133</v>
      </c>
      <c r="E131" s="207" t="s">
        <v>2093</v>
      </c>
      <c r="F131" s="208" t="s">
        <v>2094</v>
      </c>
      <c r="G131" s="209" t="s">
        <v>302</v>
      </c>
      <c r="H131" s="210">
        <v>20</v>
      </c>
      <c r="I131" s="211"/>
      <c r="J131" s="212">
        <f>ROUND(I131*H131,2)</f>
        <v>0</v>
      </c>
      <c r="K131" s="208" t="s">
        <v>137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157</v>
      </c>
      <c r="AT131" s="217" t="s">
        <v>133</v>
      </c>
      <c r="AU131" s="217" t="s">
        <v>82</v>
      </c>
      <c r="AY131" s="19" t="s">
        <v>130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157</v>
      </c>
      <c r="BM131" s="217" t="s">
        <v>2095</v>
      </c>
    </row>
    <row r="132" s="2" customFormat="1">
      <c r="A132" s="40"/>
      <c r="B132" s="41"/>
      <c r="C132" s="42"/>
      <c r="D132" s="219" t="s">
        <v>140</v>
      </c>
      <c r="E132" s="42"/>
      <c r="F132" s="220" t="s">
        <v>2096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82</v>
      </c>
    </row>
    <row r="133" s="2" customFormat="1">
      <c r="A133" s="40"/>
      <c r="B133" s="41"/>
      <c r="C133" s="42"/>
      <c r="D133" s="224" t="s">
        <v>141</v>
      </c>
      <c r="E133" s="42"/>
      <c r="F133" s="225" t="s">
        <v>2097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141</v>
      </c>
      <c r="AU133" s="19" t="s">
        <v>82</v>
      </c>
    </row>
    <row r="134" s="2" customFormat="1" ht="16.5" customHeight="1">
      <c r="A134" s="40"/>
      <c r="B134" s="41"/>
      <c r="C134" s="258" t="s">
        <v>8</v>
      </c>
      <c r="D134" s="258" t="s">
        <v>166</v>
      </c>
      <c r="E134" s="259" t="s">
        <v>2098</v>
      </c>
      <c r="F134" s="260" t="s">
        <v>2099</v>
      </c>
      <c r="G134" s="261" t="s">
        <v>302</v>
      </c>
      <c r="H134" s="262">
        <v>21</v>
      </c>
      <c r="I134" s="263"/>
      <c r="J134" s="264">
        <f>ROUND(I134*H134,2)</f>
        <v>0</v>
      </c>
      <c r="K134" s="260" t="s">
        <v>137</v>
      </c>
      <c r="L134" s="265"/>
      <c r="M134" s="266" t="s">
        <v>19</v>
      </c>
      <c r="N134" s="267" t="s">
        <v>43</v>
      </c>
      <c r="O134" s="86"/>
      <c r="P134" s="215">
        <f>O134*H134</f>
        <v>0</v>
      </c>
      <c r="Q134" s="215">
        <v>1.0000000000000001E-05</v>
      </c>
      <c r="R134" s="215">
        <f>Q134*H134</f>
        <v>0.00021000000000000001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249</v>
      </c>
      <c r="AT134" s="217" t="s">
        <v>166</v>
      </c>
      <c r="AU134" s="217" t="s">
        <v>82</v>
      </c>
      <c r="AY134" s="19" t="s">
        <v>130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157</v>
      </c>
      <c r="BM134" s="217" t="s">
        <v>2100</v>
      </c>
    </row>
    <row r="135" s="2" customFormat="1">
      <c r="A135" s="40"/>
      <c r="B135" s="41"/>
      <c r="C135" s="42"/>
      <c r="D135" s="219" t="s">
        <v>140</v>
      </c>
      <c r="E135" s="42"/>
      <c r="F135" s="220" t="s">
        <v>2099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82</v>
      </c>
    </row>
    <row r="136" s="13" customFormat="1">
      <c r="A136" s="13"/>
      <c r="B136" s="226"/>
      <c r="C136" s="227"/>
      <c r="D136" s="219" t="s">
        <v>147</v>
      </c>
      <c r="E136" s="228" t="s">
        <v>19</v>
      </c>
      <c r="F136" s="229" t="s">
        <v>2101</v>
      </c>
      <c r="G136" s="227"/>
      <c r="H136" s="230">
        <v>21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147</v>
      </c>
      <c r="AU136" s="236" t="s">
        <v>82</v>
      </c>
      <c r="AV136" s="13" t="s">
        <v>82</v>
      </c>
      <c r="AW136" s="13" t="s">
        <v>33</v>
      </c>
      <c r="AX136" s="13" t="s">
        <v>80</v>
      </c>
      <c r="AY136" s="236" t="s">
        <v>130</v>
      </c>
    </row>
    <row r="137" s="2" customFormat="1" ht="16.5" customHeight="1">
      <c r="A137" s="40"/>
      <c r="B137" s="41"/>
      <c r="C137" s="206" t="s">
        <v>311</v>
      </c>
      <c r="D137" s="206" t="s">
        <v>133</v>
      </c>
      <c r="E137" s="207" t="s">
        <v>2102</v>
      </c>
      <c r="F137" s="208" t="s">
        <v>2103</v>
      </c>
      <c r="G137" s="209" t="s">
        <v>169</v>
      </c>
      <c r="H137" s="210">
        <v>9</v>
      </c>
      <c r="I137" s="211"/>
      <c r="J137" s="212">
        <f>ROUND(I137*H137,2)</f>
        <v>0</v>
      </c>
      <c r="K137" s="208" t="s">
        <v>137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157</v>
      </c>
      <c r="AT137" s="217" t="s">
        <v>133</v>
      </c>
      <c r="AU137" s="217" t="s">
        <v>82</v>
      </c>
      <c r="AY137" s="19" t="s">
        <v>130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157</v>
      </c>
      <c r="BM137" s="217" t="s">
        <v>2104</v>
      </c>
    </row>
    <row r="138" s="2" customFormat="1">
      <c r="A138" s="40"/>
      <c r="B138" s="41"/>
      <c r="C138" s="42"/>
      <c r="D138" s="219" t="s">
        <v>140</v>
      </c>
      <c r="E138" s="42"/>
      <c r="F138" s="220" t="s">
        <v>2105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82</v>
      </c>
    </row>
    <row r="139" s="2" customFormat="1">
      <c r="A139" s="40"/>
      <c r="B139" s="41"/>
      <c r="C139" s="42"/>
      <c r="D139" s="224" t="s">
        <v>141</v>
      </c>
      <c r="E139" s="42"/>
      <c r="F139" s="225" t="s">
        <v>2106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141</v>
      </c>
      <c r="AU139" s="19" t="s">
        <v>82</v>
      </c>
    </row>
    <row r="140" s="2" customFormat="1" ht="16.5" customHeight="1">
      <c r="A140" s="40"/>
      <c r="B140" s="41"/>
      <c r="C140" s="206" t="s">
        <v>322</v>
      </c>
      <c r="D140" s="206" t="s">
        <v>133</v>
      </c>
      <c r="E140" s="207" t="s">
        <v>2107</v>
      </c>
      <c r="F140" s="208" t="s">
        <v>2108</v>
      </c>
      <c r="G140" s="209" t="s">
        <v>169</v>
      </c>
      <c r="H140" s="210">
        <v>39</v>
      </c>
      <c r="I140" s="211"/>
      <c r="J140" s="212">
        <f>ROUND(I140*H140,2)</f>
        <v>0</v>
      </c>
      <c r="K140" s="208" t="s">
        <v>137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157</v>
      </c>
      <c r="AT140" s="217" t="s">
        <v>133</v>
      </c>
      <c r="AU140" s="217" t="s">
        <v>82</v>
      </c>
      <c r="AY140" s="19" t="s">
        <v>130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157</v>
      </c>
      <c r="BM140" s="217" t="s">
        <v>2109</v>
      </c>
    </row>
    <row r="141" s="2" customFormat="1">
      <c r="A141" s="40"/>
      <c r="B141" s="41"/>
      <c r="C141" s="42"/>
      <c r="D141" s="219" t="s">
        <v>140</v>
      </c>
      <c r="E141" s="42"/>
      <c r="F141" s="220" t="s">
        <v>2110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82</v>
      </c>
    </row>
    <row r="142" s="2" customFormat="1">
      <c r="A142" s="40"/>
      <c r="B142" s="41"/>
      <c r="C142" s="42"/>
      <c r="D142" s="224" t="s">
        <v>141</v>
      </c>
      <c r="E142" s="42"/>
      <c r="F142" s="225" t="s">
        <v>2111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141</v>
      </c>
      <c r="AU142" s="19" t="s">
        <v>82</v>
      </c>
    </row>
    <row r="143" s="2" customFormat="1" ht="16.5" customHeight="1">
      <c r="A143" s="40"/>
      <c r="B143" s="41"/>
      <c r="C143" s="258" t="s">
        <v>336</v>
      </c>
      <c r="D143" s="258" t="s">
        <v>166</v>
      </c>
      <c r="E143" s="259" t="s">
        <v>2112</v>
      </c>
      <c r="F143" s="260" t="s">
        <v>2113</v>
      </c>
      <c r="G143" s="261" t="s">
        <v>169</v>
      </c>
      <c r="H143" s="262">
        <v>39</v>
      </c>
      <c r="I143" s="263"/>
      <c r="J143" s="264">
        <f>ROUND(I143*H143,2)</f>
        <v>0</v>
      </c>
      <c r="K143" s="260" t="s">
        <v>137</v>
      </c>
      <c r="L143" s="265"/>
      <c r="M143" s="266" t="s">
        <v>19</v>
      </c>
      <c r="N143" s="267" t="s">
        <v>43</v>
      </c>
      <c r="O143" s="86"/>
      <c r="P143" s="215">
        <f>O143*H143</f>
        <v>0</v>
      </c>
      <c r="Q143" s="215">
        <v>4.0000000000000003E-05</v>
      </c>
      <c r="R143" s="215">
        <f>Q143*H143</f>
        <v>0.0015600000000000002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249</v>
      </c>
      <c r="AT143" s="217" t="s">
        <v>166</v>
      </c>
      <c r="AU143" s="217" t="s">
        <v>82</v>
      </c>
      <c r="AY143" s="19" t="s">
        <v>130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157</v>
      </c>
      <c r="BM143" s="217" t="s">
        <v>2114</v>
      </c>
    </row>
    <row r="144" s="2" customFormat="1">
      <c r="A144" s="40"/>
      <c r="B144" s="41"/>
      <c r="C144" s="42"/>
      <c r="D144" s="219" t="s">
        <v>140</v>
      </c>
      <c r="E144" s="42"/>
      <c r="F144" s="220" t="s">
        <v>2113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140</v>
      </c>
      <c r="AU144" s="19" t="s">
        <v>82</v>
      </c>
    </row>
    <row r="145" s="2" customFormat="1" ht="16.5" customHeight="1">
      <c r="A145" s="40"/>
      <c r="B145" s="41"/>
      <c r="C145" s="206" t="s">
        <v>343</v>
      </c>
      <c r="D145" s="206" t="s">
        <v>133</v>
      </c>
      <c r="E145" s="207" t="s">
        <v>2115</v>
      </c>
      <c r="F145" s="208" t="s">
        <v>2116</v>
      </c>
      <c r="G145" s="209" t="s">
        <v>302</v>
      </c>
      <c r="H145" s="210">
        <v>86</v>
      </c>
      <c r="I145" s="211"/>
      <c r="J145" s="212">
        <f>ROUND(I145*H145,2)</f>
        <v>0</v>
      </c>
      <c r="K145" s="208" t="s">
        <v>137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157</v>
      </c>
      <c r="AT145" s="217" t="s">
        <v>133</v>
      </c>
      <c r="AU145" s="217" t="s">
        <v>82</v>
      </c>
      <c r="AY145" s="19" t="s">
        <v>130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157</v>
      </c>
      <c r="BM145" s="217" t="s">
        <v>2117</v>
      </c>
    </row>
    <row r="146" s="2" customFormat="1">
      <c r="A146" s="40"/>
      <c r="B146" s="41"/>
      <c r="C146" s="42"/>
      <c r="D146" s="219" t="s">
        <v>140</v>
      </c>
      <c r="E146" s="42"/>
      <c r="F146" s="220" t="s">
        <v>2118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140</v>
      </c>
      <c r="AU146" s="19" t="s">
        <v>82</v>
      </c>
    </row>
    <row r="147" s="2" customFormat="1">
      <c r="A147" s="40"/>
      <c r="B147" s="41"/>
      <c r="C147" s="42"/>
      <c r="D147" s="224" t="s">
        <v>141</v>
      </c>
      <c r="E147" s="42"/>
      <c r="F147" s="225" t="s">
        <v>2119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141</v>
      </c>
      <c r="AU147" s="19" t="s">
        <v>82</v>
      </c>
    </row>
    <row r="148" s="2" customFormat="1" ht="16.5" customHeight="1">
      <c r="A148" s="40"/>
      <c r="B148" s="41"/>
      <c r="C148" s="258" t="s">
        <v>86</v>
      </c>
      <c r="D148" s="258" t="s">
        <v>166</v>
      </c>
      <c r="E148" s="259" t="s">
        <v>2120</v>
      </c>
      <c r="F148" s="260" t="s">
        <v>2121</v>
      </c>
      <c r="G148" s="261" t="s">
        <v>302</v>
      </c>
      <c r="H148" s="262">
        <v>98.900000000000006</v>
      </c>
      <c r="I148" s="263"/>
      <c r="J148" s="264">
        <f>ROUND(I148*H148,2)</f>
        <v>0</v>
      </c>
      <c r="K148" s="260" t="s">
        <v>137</v>
      </c>
      <c r="L148" s="265"/>
      <c r="M148" s="266" t="s">
        <v>19</v>
      </c>
      <c r="N148" s="267" t="s">
        <v>43</v>
      </c>
      <c r="O148" s="86"/>
      <c r="P148" s="215">
        <f>O148*H148</f>
        <v>0</v>
      </c>
      <c r="Q148" s="215">
        <v>0.00010000000000000001</v>
      </c>
      <c r="R148" s="215">
        <f>Q148*H148</f>
        <v>0.0098900000000000012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249</v>
      </c>
      <c r="AT148" s="217" t="s">
        <v>166</v>
      </c>
      <c r="AU148" s="217" t="s">
        <v>82</v>
      </c>
      <c r="AY148" s="19" t="s">
        <v>130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157</v>
      </c>
      <c r="BM148" s="217" t="s">
        <v>2122</v>
      </c>
    </row>
    <row r="149" s="2" customFormat="1">
      <c r="A149" s="40"/>
      <c r="B149" s="41"/>
      <c r="C149" s="42"/>
      <c r="D149" s="219" t="s">
        <v>140</v>
      </c>
      <c r="E149" s="42"/>
      <c r="F149" s="220" t="s">
        <v>2121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140</v>
      </c>
      <c r="AU149" s="19" t="s">
        <v>82</v>
      </c>
    </row>
    <row r="150" s="2" customFormat="1" ht="16.5" customHeight="1">
      <c r="A150" s="40"/>
      <c r="B150" s="41"/>
      <c r="C150" s="206" t="s">
        <v>7</v>
      </c>
      <c r="D150" s="206" t="s">
        <v>133</v>
      </c>
      <c r="E150" s="207" t="s">
        <v>2123</v>
      </c>
      <c r="F150" s="208" t="s">
        <v>2124</v>
      </c>
      <c r="G150" s="209" t="s">
        <v>302</v>
      </c>
      <c r="H150" s="210">
        <v>36</v>
      </c>
      <c r="I150" s="211"/>
      <c r="J150" s="212">
        <f>ROUND(I150*H150,2)</f>
        <v>0</v>
      </c>
      <c r="K150" s="208" t="s">
        <v>137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157</v>
      </c>
      <c r="AT150" s="217" t="s">
        <v>133</v>
      </c>
      <c r="AU150" s="217" t="s">
        <v>82</v>
      </c>
      <c r="AY150" s="19" t="s">
        <v>130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157</v>
      </c>
      <c r="BM150" s="217" t="s">
        <v>2125</v>
      </c>
    </row>
    <row r="151" s="2" customFormat="1">
      <c r="A151" s="40"/>
      <c r="B151" s="41"/>
      <c r="C151" s="42"/>
      <c r="D151" s="219" t="s">
        <v>140</v>
      </c>
      <c r="E151" s="42"/>
      <c r="F151" s="220" t="s">
        <v>2126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82</v>
      </c>
    </row>
    <row r="152" s="2" customFormat="1">
      <c r="A152" s="40"/>
      <c r="B152" s="41"/>
      <c r="C152" s="42"/>
      <c r="D152" s="224" t="s">
        <v>141</v>
      </c>
      <c r="E152" s="42"/>
      <c r="F152" s="225" t="s">
        <v>2127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141</v>
      </c>
      <c r="AU152" s="19" t="s">
        <v>82</v>
      </c>
    </row>
    <row r="153" s="2" customFormat="1" ht="16.5" customHeight="1">
      <c r="A153" s="40"/>
      <c r="B153" s="41"/>
      <c r="C153" s="258" t="s">
        <v>360</v>
      </c>
      <c r="D153" s="258" t="s">
        <v>166</v>
      </c>
      <c r="E153" s="259" t="s">
        <v>2128</v>
      </c>
      <c r="F153" s="260" t="s">
        <v>2129</v>
      </c>
      <c r="G153" s="261" t="s">
        <v>302</v>
      </c>
      <c r="H153" s="262">
        <v>41.399999999999999</v>
      </c>
      <c r="I153" s="263"/>
      <c r="J153" s="264">
        <f>ROUND(I153*H153,2)</f>
        <v>0</v>
      </c>
      <c r="K153" s="260" t="s">
        <v>137</v>
      </c>
      <c r="L153" s="265"/>
      <c r="M153" s="266" t="s">
        <v>19</v>
      </c>
      <c r="N153" s="267" t="s">
        <v>43</v>
      </c>
      <c r="O153" s="86"/>
      <c r="P153" s="215">
        <f>O153*H153</f>
        <v>0</v>
      </c>
      <c r="Q153" s="215">
        <v>0.00012</v>
      </c>
      <c r="R153" s="215">
        <f>Q153*H153</f>
        <v>0.0049680000000000002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249</v>
      </c>
      <c r="AT153" s="217" t="s">
        <v>166</v>
      </c>
      <c r="AU153" s="217" t="s">
        <v>82</v>
      </c>
      <c r="AY153" s="19" t="s">
        <v>130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157</v>
      </c>
      <c r="BM153" s="217" t="s">
        <v>2130</v>
      </c>
    </row>
    <row r="154" s="2" customFormat="1">
      <c r="A154" s="40"/>
      <c r="B154" s="41"/>
      <c r="C154" s="42"/>
      <c r="D154" s="219" t="s">
        <v>140</v>
      </c>
      <c r="E154" s="42"/>
      <c r="F154" s="220" t="s">
        <v>2129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82</v>
      </c>
    </row>
    <row r="155" s="2" customFormat="1" ht="16.5" customHeight="1">
      <c r="A155" s="40"/>
      <c r="B155" s="41"/>
      <c r="C155" s="206" t="s">
        <v>366</v>
      </c>
      <c r="D155" s="206" t="s">
        <v>133</v>
      </c>
      <c r="E155" s="207" t="s">
        <v>2131</v>
      </c>
      <c r="F155" s="208" t="s">
        <v>2132</v>
      </c>
      <c r="G155" s="209" t="s">
        <v>302</v>
      </c>
      <c r="H155" s="210">
        <v>136</v>
      </c>
      <c r="I155" s="211"/>
      <c r="J155" s="212">
        <f>ROUND(I155*H155,2)</f>
        <v>0</v>
      </c>
      <c r="K155" s="208" t="s">
        <v>137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157</v>
      </c>
      <c r="AT155" s="217" t="s">
        <v>133</v>
      </c>
      <c r="AU155" s="217" t="s">
        <v>82</v>
      </c>
      <c r="AY155" s="19" t="s">
        <v>130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157</v>
      </c>
      <c r="BM155" s="217" t="s">
        <v>2133</v>
      </c>
    </row>
    <row r="156" s="2" customFormat="1">
      <c r="A156" s="40"/>
      <c r="B156" s="41"/>
      <c r="C156" s="42"/>
      <c r="D156" s="219" t="s">
        <v>140</v>
      </c>
      <c r="E156" s="42"/>
      <c r="F156" s="220" t="s">
        <v>2134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140</v>
      </c>
      <c r="AU156" s="19" t="s">
        <v>82</v>
      </c>
    </row>
    <row r="157" s="2" customFormat="1">
      <c r="A157" s="40"/>
      <c r="B157" s="41"/>
      <c r="C157" s="42"/>
      <c r="D157" s="224" t="s">
        <v>141</v>
      </c>
      <c r="E157" s="42"/>
      <c r="F157" s="225" t="s">
        <v>2135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141</v>
      </c>
      <c r="AU157" s="19" t="s">
        <v>82</v>
      </c>
    </row>
    <row r="158" s="2" customFormat="1" ht="16.5" customHeight="1">
      <c r="A158" s="40"/>
      <c r="B158" s="41"/>
      <c r="C158" s="258" t="s">
        <v>372</v>
      </c>
      <c r="D158" s="258" t="s">
        <v>166</v>
      </c>
      <c r="E158" s="259" t="s">
        <v>2136</v>
      </c>
      <c r="F158" s="260" t="s">
        <v>2137</v>
      </c>
      <c r="G158" s="261" t="s">
        <v>302</v>
      </c>
      <c r="H158" s="262">
        <v>156.40000000000001</v>
      </c>
      <c r="I158" s="263"/>
      <c r="J158" s="264">
        <f>ROUND(I158*H158,2)</f>
        <v>0</v>
      </c>
      <c r="K158" s="260" t="s">
        <v>137</v>
      </c>
      <c r="L158" s="265"/>
      <c r="M158" s="266" t="s">
        <v>19</v>
      </c>
      <c r="N158" s="267" t="s">
        <v>43</v>
      </c>
      <c r="O158" s="86"/>
      <c r="P158" s="215">
        <f>O158*H158</f>
        <v>0</v>
      </c>
      <c r="Q158" s="215">
        <v>0.00017000000000000001</v>
      </c>
      <c r="R158" s="215">
        <f>Q158*H158</f>
        <v>0.026588000000000004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249</v>
      </c>
      <c r="AT158" s="217" t="s">
        <v>166</v>
      </c>
      <c r="AU158" s="217" t="s">
        <v>82</v>
      </c>
      <c r="AY158" s="19" t="s">
        <v>130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157</v>
      </c>
      <c r="BM158" s="217" t="s">
        <v>2138</v>
      </c>
    </row>
    <row r="159" s="2" customFormat="1">
      <c r="A159" s="40"/>
      <c r="B159" s="41"/>
      <c r="C159" s="42"/>
      <c r="D159" s="219" t="s">
        <v>140</v>
      </c>
      <c r="E159" s="42"/>
      <c r="F159" s="220" t="s">
        <v>2137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140</v>
      </c>
      <c r="AU159" s="19" t="s">
        <v>82</v>
      </c>
    </row>
    <row r="160" s="2" customFormat="1" ht="16.5" customHeight="1">
      <c r="A160" s="40"/>
      <c r="B160" s="41"/>
      <c r="C160" s="206" t="s">
        <v>379</v>
      </c>
      <c r="D160" s="206" t="s">
        <v>133</v>
      </c>
      <c r="E160" s="207" t="s">
        <v>2139</v>
      </c>
      <c r="F160" s="208" t="s">
        <v>2140</v>
      </c>
      <c r="G160" s="209" t="s">
        <v>302</v>
      </c>
      <c r="H160" s="210">
        <v>79</v>
      </c>
      <c r="I160" s="211"/>
      <c r="J160" s="212">
        <f>ROUND(I160*H160,2)</f>
        <v>0</v>
      </c>
      <c r="K160" s="208" t="s">
        <v>137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157</v>
      </c>
      <c r="AT160" s="217" t="s">
        <v>133</v>
      </c>
      <c r="AU160" s="217" t="s">
        <v>82</v>
      </c>
      <c r="AY160" s="19" t="s">
        <v>130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157</v>
      </c>
      <c r="BM160" s="217" t="s">
        <v>2141</v>
      </c>
    </row>
    <row r="161" s="2" customFormat="1">
      <c r="A161" s="40"/>
      <c r="B161" s="41"/>
      <c r="C161" s="42"/>
      <c r="D161" s="219" t="s">
        <v>140</v>
      </c>
      <c r="E161" s="42"/>
      <c r="F161" s="220" t="s">
        <v>2142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82</v>
      </c>
    </row>
    <row r="162" s="2" customFormat="1">
      <c r="A162" s="40"/>
      <c r="B162" s="41"/>
      <c r="C162" s="42"/>
      <c r="D162" s="224" t="s">
        <v>141</v>
      </c>
      <c r="E162" s="42"/>
      <c r="F162" s="225" t="s">
        <v>2143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141</v>
      </c>
      <c r="AU162" s="19" t="s">
        <v>82</v>
      </c>
    </row>
    <row r="163" s="2" customFormat="1" ht="16.5" customHeight="1">
      <c r="A163" s="40"/>
      <c r="B163" s="41"/>
      <c r="C163" s="258" t="s">
        <v>386</v>
      </c>
      <c r="D163" s="258" t="s">
        <v>166</v>
      </c>
      <c r="E163" s="259" t="s">
        <v>2144</v>
      </c>
      <c r="F163" s="260" t="s">
        <v>2145</v>
      </c>
      <c r="G163" s="261" t="s">
        <v>302</v>
      </c>
      <c r="H163" s="262">
        <v>41.399999999999999</v>
      </c>
      <c r="I163" s="263"/>
      <c r="J163" s="264">
        <f>ROUND(I163*H163,2)</f>
        <v>0</v>
      </c>
      <c r="K163" s="260" t="s">
        <v>137</v>
      </c>
      <c r="L163" s="265"/>
      <c r="M163" s="266" t="s">
        <v>19</v>
      </c>
      <c r="N163" s="267" t="s">
        <v>43</v>
      </c>
      <c r="O163" s="86"/>
      <c r="P163" s="215">
        <f>O163*H163</f>
        <v>0</v>
      </c>
      <c r="Q163" s="215">
        <v>0.00016000000000000001</v>
      </c>
      <c r="R163" s="215">
        <f>Q163*H163</f>
        <v>0.0066240000000000005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249</v>
      </c>
      <c r="AT163" s="217" t="s">
        <v>166</v>
      </c>
      <c r="AU163" s="217" t="s">
        <v>82</v>
      </c>
      <c r="AY163" s="19" t="s">
        <v>130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157</v>
      </c>
      <c r="BM163" s="217" t="s">
        <v>2146</v>
      </c>
    </row>
    <row r="164" s="2" customFormat="1">
      <c r="A164" s="40"/>
      <c r="B164" s="41"/>
      <c r="C164" s="42"/>
      <c r="D164" s="219" t="s">
        <v>140</v>
      </c>
      <c r="E164" s="42"/>
      <c r="F164" s="220" t="s">
        <v>2145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140</v>
      </c>
      <c r="AU164" s="19" t="s">
        <v>82</v>
      </c>
    </row>
    <row r="165" s="2" customFormat="1" ht="16.5" customHeight="1">
      <c r="A165" s="40"/>
      <c r="B165" s="41"/>
      <c r="C165" s="258" t="s">
        <v>392</v>
      </c>
      <c r="D165" s="258" t="s">
        <v>166</v>
      </c>
      <c r="E165" s="259" t="s">
        <v>2147</v>
      </c>
      <c r="F165" s="260" t="s">
        <v>2148</v>
      </c>
      <c r="G165" s="261" t="s">
        <v>302</v>
      </c>
      <c r="H165" s="262">
        <v>49.450000000000003</v>
      </c>
      <c r="I165" s="263"/>
      <c r="J165" s="264">
        <f>ROUND(I165*H165,2)</f>
        <v>0</v>
      </c>
      <c r="K165" s="260" t="s">
        <v>137</v>
      </c>
      <c r="L165" s="265"/>
      <c r="M165" s="266" t="s">
        <v>19</v>
      </c>
      <c r="N165" s="267" t="s">
        <v>43</v>
      </c>
      <c r="O165" s="86"/>
      <c r="P165" s="215">
        <f>O165*H165</f>
        <v>0</v>
      </c>
      <c r="Q165" s="215">
        <v>0.00025000000000000001</v>
      </c>
      <c r="R165" s="215">
        <f>Q165*H165</f>
        <v>0.0123625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249</v>
      </c>
      <c r="AT165" s="217" t="s">
        <v>166</v>
      </c>
      <c r="AU165" s="217" t="s">
        <v>82</v>
      </c>
      <c r="AY165" s="19" t="s">
        <v>130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157</v>
      </c>
      <c r="BM165" s="217" t="s">
        <v>2149</v>
      </c>
    </row>
    <row r="166" s="2" customFormat="1">
      <c r="A166" s="40"/>
      <c r="B166" s="41"/>
      <c r="C166" s="42"/>
      <c r="D166" s="219" t="s">
        <v>140</v>
      </c>
      <c r="E166" s="42"/>
      <c r="F166" s="220" t="s">
        <v>2148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140</v>
      </c>
      <c r="AU166" s="19" t="s">
        <v>82</v>
      </c>
    </row>
    <row r="167" s="2" customFormat="1" ht="16.5" customHeight="1">
      <c r="A167" s="40"/>
      <c r="B167" s="41"/>
      <c r="C167" s="206" t="s">
        <v>399</v>
      </c>
      <c r="D167" s="206" t="s">
        <v>133</v>
      </c>
      <c r="E167" s="207" t="s">
        <v>2150</v>
      </c>
      <c r="F167" s="208" t="s">
        <v>2151</v>
      </c>
      <c r="G167" s="209" t="s">
        <v>302</v>
      </c>
      <c r="H167" s="210">
        <v>31</v>
      </c>
      <c r="I167" s="211"/>
      <c r="J167" s="212">
        <f>ROUND(I167*H167,2)</f>
        <v>0</v>
      </c>
      <c r="K167" s="208" t="s">
        <v>137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157</v>
      </c>
      <c r="AT167" s="217" t="s">
        <v>133</v>
      </c>
      <c r="AU167" s="217" t="s">
        <v>82</v>
      </c>
      <c r="AY167" s="19" t="s">
        <v>130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157</v>
      </c>
      <c r="BM167" s="217" t="s">
        <v>2152</v>
      </c>
    </row>
    <row r="168" s="2" customFormat="1">
      <c r="A168" s="40"/>
      <c r="B168" s="41"/>
      <c r="C168" s="42"/>
      <c r="D168" s="219" t="s">
        <v>140</v>
      </c>
      <c r="E168" s="42"/>
      <c r="F168" s="220" t="s">
        <v>2153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140</v>
      </c>
      <c r="AU168" s="19" t="s">
        <v>82</v>
      </c>
    </row>
    <row r="169" s="2" customFormat="1">
      <c r="A169" s="40"/>
      <c r="B169" s="41"/>
      <c r="C169" s="42"/>
      <c r="D169" s="224" t="s">
        <v>141</v>
      </c>
      <c r="E169" s="42"/>
      <c r="F169" s="225" t="s">
        <v>2154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141</v>
      </c>
      <c r="AU169" s="19" t="s">
        <v>82</v>
      </c>
    </row>
    <row r="170" s="2" customFormat="1" ht="16.5" customHeight="1">
      <c r="A170" s="40"/>
      <c r="B170" s="41"/>
      <c r="C170" s="258" t="s">
        <v>406</v>
      </c>
      <c r="D170" s="258" t="s">
        <v>166</v>
      </c>
      <c r="E170" s="259" t="s">
        <v>2155</v>
      </c>
      <c r="F170" s="260" t="s">
        <v>2156</v>
      </c>
      <c r="G170" s="261" t="s">
        <v>302</v>
      </c>
      <c r="H170" s="262">
        <v>35.649999999999999</v>
      </c>
      <c r="I170" s="263"/>
      <c r="J170" s="264">
        <f>ROUND(I170*H170,2)</f>
        <v>0</v>
      </c>
      <c r="K170" s="260" t="s">
        <v>137</v>
      </c>
      <c r="L170" s="265"/>
      <c r="M170" s="266" t="s">
        <v>19</v>
      </c>
      <c r="N170" s="267" t="s">
        <v>43</v>
      </c>
      <c r="O170" s="86"/>
      <c r="P170" s="215">
        <f>O170*H170</f>
        <v>0</v>
      </c>
      <c r="Q170" s="215">
        <v>0.00021000000000000001</v>
      </c>
      <c r="R170" s="215">
        <f>Q170*H170</f>
        <v>0.0074865000000000001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249</v>
      </c>
      <c r="AT170" s="217" t="s">
        <v>166</v>
      </c>
      <c r="AU170" s="217" t="s">
        <v>82</v>
      </c>
      <c r="AY170" s="19" t="s">
        <v>130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157</v>
      </c>
      <c r="BM170" s="217" t="s">
        <v>2157</v>
      </c>
    </row>
    <row r="171" s="2" customFormat="1">
      <c r="A171" s="40"/>
      <c r="B171" s="41"/>
      <c r="C171" s="42"/>
      <c r="D171" s="219" t="s">
        <v>140</v>
      </c>
      <c r="E171" s="42"/>
      <c r="F171" s="220" t="s">
        <v>2156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82</v>
      </c>
    </row>
    <row r="172" s="2" customFormat="1" ht="16.5" customHeight="1">
      <c r="A172" s="40"/>
      <c r="B172" s="41"/>
      <c r="C172" s="206" t="s">
        <v>89</v>
      </c>
      <c r="D172" s="206" t="s">
        <v>133</v>
      </c>
      <c r="E172" s="207" t="s">
        <v>2158</v>
      </c>
      <c r="F172" s="208" t="s">
        <v>2159</v>
      </c>
      <c r="G172" s="209" t="s">
        <v>302</v>
      </c>
      <c r="H172" s="210">
        <v>28</v>
      </c>
      <c r="I172" s="211"/>
      <c r="J172" s="212">
        <f>ROUND(I172*H172,2)</f>
        <v>0</v>
      </c>
      <c r="K172" s="208" t="s">
        <v>137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157</v>
      </c>
      <c r="AT172" s="217" t="s">
        <v>133</v>
      </c>
      <c r="AU172" s="217" t="s">
        <v>82</v>
      </c>
      <c r="AY172" s="19" t="s">
        <v>130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157</v>
      </c>
      <c r="BM172" s="217" t="s">
        <v>2160</v>
      </c>
    </row>
    <row r="173" s="2" customFormat="1">
      <c r="A173" s="40"/>
      <c r="B173" s="41"/>
      <c r="C173" s="42"/>
      <c r="D173" s="219" t="s">
        <v>140</v>
      </c>
      <c r="E173" s="42"/>
      <c r="F173" s="220" t="s">
        <v>2161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140</v>
      </c>
      <c r="AU173" s="19" t="s">
        <v>82</v>
      </c>
    </row>
    <row r="174" s="2" customFormat="1">
      <c r="A174" s="40"/>
      <c r="B174" s="41"/>
      <c r="C174" s="42"/>
      <c r="D174" s="224" t="s">
        <v>141</v>
      </c>
      <c r="E174" s="42"/>
      <c r="F174" s="225" t="s">
        <v>2162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141</v>
      </c>
      <c r="AU174" s="19" t="s">
        <v>82</v>
      </c>
    </row>
    <row r="175" s="2" customFormat="1" ht="24.15" customHeight="1">
      <c r="A175" s="40"/>
      <c r="B175" s="41"/>
      <c r="C175" s="258" t="s">
        <v>418</v>
      </c>
      <c r="D175" s="258" t="s">
        <v>166</v>
      </c>
      <c r="E175" s="259" t="s">
        <v>2163</v>
      </c>
      <c r="F175" s="260" t="s">
        <v>2164</v>
      </c>
      <c r="G175" s="261" t="s">
        <v>302</v>
      </c>
      <c r="H175" s="262">
        <v>32.200000000000003</v>
      </c>
      <c r="I175" s="263"/>
      <c r="J175" s="264">
        <f>ROUND(I175*H175,2)</f>
        <v>0</v>
      </c>
      <c r="K175" s="260" t="s">
        <v>137</v>
      </c>
      <c r="L175" s="265"/>
      <c r="M175" s="266" t="s">
        <v>19</v>
      </c>
      <c r="N175" s="267" t="s">
        <v>43</v>
      </c>
      <c r="O175" s="86"/>
      <c r="P175" s="215">
        <f>O175*H175</f>
        <v>0</v>
      </c>
      <c r="Q175" s="215">
        <v>0.00032000000000000003</v>
      </c>
      <c r="R175" s="215">
        <f>Q175*H175</f>
        <v>0.010304000000000002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249</v>
      </c>
      <c r="AT175" s="217" t="s">
        <v>166</v>
      </c>
      <c r="AU175" s="217" t="s">
        <v>82</v>
      </c>
      <c r="AY175" s="19" t="s">
        <v>130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157</v>
      </c>
      <c r="BM175" s="217" t="s">
        <v>2165</v>
      </c>
    </row>
    <row r="176" s="2" customFormat="1">
      <c r="A176" s="40"/>
      <c r="B176" s="41"/>
      <c r="C176" s="42"/>
      <c r="D176" s="219" t="s">
        <v>140</v>
      </c>
      <c r="E176" s="42"/>
      <c r="F176" s="220" t="s">
        <v>2164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140</v>
      </c>
      <c r="AU176" s="19" t="s">
        <v>82</v>
      </c>
    </row>
    <row r="177" s="2" customFormat="1" ht="16.5" customHeight="1">
      <c r="A177" s="40"/>
      <c r="B177" s="41"/>
      <c r="C177" s="206" t="s">
        <v>425</v>
      </c>
      <c r="D177" s="206" t="s">
        <v>133</v>
      </c>
      <c r="E177" s="207" t="s">
        <v>2166</v>
      </c>
      <c r="F177" s="208" t="s">
        <v>2167</v>
      </c>
      <c r="G177" s="209" t="s">
        <v>169</v>
      </c>
      <c r="H177" s="210">
        <v>14</v>
      </c>
      <c r="I177" s="211"/>
      <c r="J177" s="212">
        <f>ROUND(I177*H177,2)</f>
        <v>0</v>
      </c>
      <c r="K177" s="208" t="s">
        <v>137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157</v>
      </c>
      <c r="AT177" s="217" t="s">
        <v>133</v>
      </c>
      <c r="AU177" s="217" t="s">
        <v>82</v>
      </c>
      <c r="AY177" s="19" t="s">
        <v>130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157</v>
      </c>
      <c r="BM177" s="217" t="s">
        <v>2168</v>
      </c>
    </row>
    <row r="178" s="2" customFormat="1">
      <c r="A178" s="40"/>
      <c r="B178" s="41"/>
      <c r="C178" s="42"/>
      <c r="D178" s="219" t="s">
        <v>140</v>
      </c>
      <c r="E178" s="42"/>
      <c r="F178" s="220" t="s">
        <v>2169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140</v>
      </c>
      <c r="AU178" s="19" t="s">
        <v>82</v>
      </c>
    </row>
    <row r="179" s="2" customFormat="1">
      <c r="A179" s="40"/>
      <c r="B179" s="41"/>
      <c r="C179" s="42"/>
      <c r="D179" s="224" t="s">
        <v>141</v>
      </c>
      <c r="E179" s="42"/>
      <c r="F179" s="225" t="s">
        <v>2170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141</v>
      </c>
      <c r="AU179" s="19" t="s">
        <v>82</v>
      </c>
    </row>
    <row r="180" s="2" customFormat="1" ht="16.5" customHeight="1">
      <c r="A180" s="40"/>
      <c r="B180" s="41"/>
      <c r="C180" s="206" t="s">
        <v>433</v>
      </c>
      <c r="D180" s="206" t="s">
        <v>133</v>
      </c>
      <c r="E180" s="207" t="s">
        <v>2171</v>
      </c>
      <c r="F180" s="208" t="s">
        <v>2172</v>
      </c>
      <c r="G180" s="209" t="s">
        <v>169</v>
      </c>
      <c r="H180" s="210">
        <v>23</v>
      </c>
      <c r="I180" s="211"/>
      <c r="J180" s="212">
        <f>ROUND(I180*H180,2)</f>
        <v>0</v>
      </c>
      <c r="K180" s="208" t="s">
        <v>137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157</v>
      </c>
      <c r="AT180" s="217" t="s">
        <v>133</v>
      </c>
      <c r="AU180" s="217" t="s">
        <v>82</v>
      </c>
      <c r="AY180" s="19" t="s">
        <v>130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157</v>
      </c>
      <c r="BM180" s="217" t="s">
        <v>2173</v>
      </c>
    </row>
    <row r="181" s="2" customFormat="1">
      <c r="A181" s="40"/>
      <c r="B181" s="41"/>
      <c r="C181" s="42"/>
      <c r="D181" s="219" t="s">
        <v>140</v>
      </c>
      <c r="E181" s="42"/>
      <c r="F181" s="220" t="s">
        <v>2174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140</v>
      </c>
      <c r="AU181" s="19" t="s">
        <v>82</v>
      </c>
    </row>
    <row r="182" s="2" customFormat="1">
      <c r="A182" s="40"/>
      <c r="B182" s="41"/>
      <c r="C182" s="42"/>
      <c r="D182" s="224" t="s">
        <v>141</v>
      </c>
      <c r="E182" s="42"/>
      <c r="F182" s="225" t="s">
        <v>2175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141</v>
      </c>
      <c r="AU182" s="19" t="s">
        <v>82</v>
      </c>
    </row>
    <row r="183" s="2" customFormat="1" ht="16.5" customHeight="1">
      <c r="A183" s="40"/>
      <c r="B183" s="41"/>
      <c r="C183" s="258" t="s">
        <v>444</v>
      </c>
      <c r="D183" s="258" t="s">
        <v>166</v>
      </c>
      <c r="E183" s="259" t="s">
        <v>2176</v>
      </c>
      <c r="F183" s="260" t="s">
        <v>2177</v>
      </c>
      <c r="G183" s="261" t="s">
        <v>1105</v>
      </c>
      <c r="H183" s="262">
        <v>2</v>
      </c>
      <c r="I183" s="263"/>
      <c r="J183" s="264">
        <f>ROUND(I183*H183,2)</f>
        <v>0</v>
      </c>
      <c r="K183" s="260" t="s">
        <v>1106</v>
      </c>
      <c r="L183" s="265"/>
      <c r="M183" s="266" t="s">
        <v>19</v>
      </c>
      <c r="N183" s="267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249</v>
      </c>
      <c r="AT183" s="217" t="s">
        <v>166</v>
      </c>
      <c r="AU183" s="217" t="s">
        <v>82</v>
      </c>
      <c r="AY183" s="19" t="s">
        <v>130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157</v>
      </c>
      <c r="BM183" s="217" t="s">
        <v>2178</v>
      </c>
    </row>
    <row r="184" s="2" customFormat="1">
      <c r="A184" s="40"/>
      <c r="B184" s="41"/>
      <c r="C184" s="42"/>
      <c r="D184" s="219" t="s">
        <v>140</v>
      </c>
      <c r="E184" s="42"/>
      <c r="F184" s="220" t="s">
        <v>2179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140</v>
      </c>
      <c r="AU184" s="19" t="s">
        <v>82</v>
      </c>
    </row>
    <row r="185" s="2" customFormat="1" ht="16.5" customHeight="1">
      <c r="A185" s="40"/>
      <c r="B185" s="41"/>
      <c r="C185" s="258" t="s">
        <v>451</v>
      </c>
      <c r="D185" s="258" t="s">
        <v>166</v>
      </c>
      <c r="E185" s="259" t="s">
        <v>2180</v>
      </c>
      <c r="F185" s="260" t="s">
        <v>2181</v>
      </c>
      <c r="G185" s="261" t="s">
        <v>1105</v>
      </c>
      <c r="H185" s="262">
        <v>6</v>
      </c>
      <c r="I185" s="263"/>
      <c r="J185" s="264">
        <f>ROUND(I185*H185,2)</f>
        <v>0</v>
      </c>
      <c r="K185" s="260" t="s">
        <v>1106</v>
      </c>
      <c r="L185" s="265"/>
      <c r="M185" s="266" t="s">
        <v>19</v>
      </c>
      <c r="N185" s="267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249</v>
      </c>
      <c r="AT185" s="217" t="s">
        <v>166</v>
      </c>
      <c r="AU185" s="217" t="s">
        <v>82</v>
      </c>
      <c r="AY185" s="19" t="s">
        <v>130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157</v>
      </c>
      <c r="BM185" s="217" t="s">
        <v>2182</v>
      </c>
    </row>
    <row r="186" s="2" customFormat="1">
      <c r="A186" s="40"/>
      <c r="B186" s="41"/>
      <c r="C186" s="42"/>
      <c r="D186" s="219" t="s">
        <v>140</v>
      </c>
      <c r="E186" s="42"/>
      <c r="F186" s="220" t="s">
        <v>2183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140</v>
      </c>
      <c r="AU186" s="19" t="s">
        <v>82</v>
      </c>
    </row>
    <row r="187" s="2" customFormat="1" ht="16.5" customHeight="1">
      <c r="A187" s="40"/>
      <c r="B187" s="41"/>
      <c r="C187" s="258" t="s">
        <v>458</v>
      </c>
      <c r="D187" s="258" t="s">
        <v>166</v>
      </c>
      <c r="E187" s="259" t="s">
        <v>2184</v>
      </c>
      <c r="F187" s="260" t="s">
        <v>2185</v>
      </c>
      <c r="G187" s="261" t="s">
        <v>169</v>
      </c>
      <c r="H187" s="262">
        <v>6</v>
      </c>
      <c r="I187" s="263"/>
      <c r="J187" s="264">
        <f>ROUND(I187*H187,2)</f>
        <v>0</v>
      </c>
      <c r="K187" s="260" t="s">
        <v>137</v>
      </c>
      <c r="L187" s="265"/>
      <c r="M187" s="266" t="s">
        <v>19</v>
      </c>
      <c r="N187" s="267" t="s">
        <v>43</v>
      </c>
      <c r="O187" s="86"/>
      <c r="P187" s="215">
        <f>O187*H187</f>
        <v>0</v>
      </c>
      <c r="Q187" s="215">
        <v>0.00010000000000000001</v>
      </c>
      <c r="R187" s="215">
        <f>Q187*H187</f>
        <v>0.00060000000000000006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249</v>
      </c>
      <c r="AT187" s="217" t="s">
        <v>166</v>
      </c>
      <c r="AU187" s="217" t="s">
        <v>82</v>
      </c>
      <c r="AY187" s="19" t="s">
        <v>130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157</v>
      </c>
      <c r="BM187" s="217" t="s">
        <v>2186</v>
      </c>
    </row>
    <row r="188" s="2" customFormat="1">
      <c r="A188" s="40"/>
      <c r="B188" s="41"/>
      <c r="C188" s="42"/>
      <c r="D188" s="219" t="s">
        <v>140</v>
      </c>
      <c r="E188" s="42"/>
      <c r="F188" s="220" t="s">
        <v>2185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140</v>
      </c>
      <c r="AU188" s="19" t="s">
        <v>82</v>
      </c>
    </row>
    <row r="189" s="2" customFormat="1" ht="16.5" customHeight="1">
      <c r="A189" s="40"/>
      <c r="B189" s="41"/>
      <c r="C189" s="258" t="s">
        <v>466</v>
      </c>
      <c r="D189" s="258" t="s">
        <v>166</v>
      </c>
      <c r="E189" s="259" t="s">
        <v>2187</v>
      </c>
      <c r="F189" s="260" t="s">
        <v>2188</v>
      </c>
      <c r="G189" s="261" t="s">
        <v>1105</v>
      </c>
      <c r="H189" s="262">
        <v>8</v>
      </c>
      <c r="I189" s="263"/>
      <c r="J189" s="264">
        <f>ROUND(I189*H189,2)</f>
        <v>0</v>
      </c>
      <c r="K189" s="260" t="s">
        <v>1106</v>
      </c>
      <c r="L189" s="265"/>
      <c r="M189" s="266" t="s">
        <v>19</v>
      </c>
      <c r="N189" s="267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249</v>
      </c>
      <c r="AT189" s="217" t="s">
        <v>166</v>
      </c>
      <c r="AU189" s="217" t="s">
        <v>82</v>
      </c>
      <c r="AY189" s="19" t="s">
        <v>130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157</v>
      </c>
      <c r="BM189" s="217" t="s">
        <v>2189</v>
      </c>
    </row>
    <row r="190" s="2" customFormat="1">
      <c r="A190" s="40"/>
      <c r="B190" s="41"/>
      <c r="C190" s="42"/>
      <c r="D190" s="219" t="s">
        <v>140</v>
      </c>
      <c r="E190" s="42"/>
      <c r="F190" s="220" t="s">
        <v>2190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140</v>
      </c>
      <c r="AU190" s="19" t="s">
        <v>82</v>
      </c>
    </row>
    <row r="191" s="2" customFormat="1" ht="16.5" customHeight="1">
      <c r="A191" s="40"/>
      <c r="B191" s="41"/>
      <c r="C191" s="258" t="s">
        <v>472</v>
      </c>
      <c r="D191" s="258" t="s">
        <v>166</v>
      </c>
      <c r="E191" s="259" t="s">
        <v>2191</v>
      </c>
      <c r="F191" s="260" t="s">
        <v>2192</v>
      </c>
      <c r="G191" s="261" t="s">
        <v>169</v>
      </c>
      <c r="H191" s="262">
        <v>4</v>
      </c>
      <c r="I191" s="263"/>
      <c r="J191" s="264">
        <f>ROUND(I191*H191,2)</f>
        <v>0</v>
      </c>
      <c r="K191" s="260" t="s">
        <v>137</v>
      </c>
      <c r="L191" s="265"/>
      <c r="M191" s="266" t="s">
        <v>19</v>
      </c>
      <c r="N191" s="267" t="s">
        <v>43</v>
      </c>
      <c r="O191" s="86"/>
      <c r="P191" s="215">
        <f>O191*H191</f>
        <v>0</v>
      </c>
      <c r="Q191" s="215">
        <v>0.00020000000000000001</v>
      </c>
      <c r="R191" s="215">
        <f>Q191*H191</f>
        <v>0.00080000000000000004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249</v>
      </c>
      <c r="AT191" s="217" t="s">
        <v>166</v>
      </c>
      <c r="AU191" s="217" t="s">
        <v>82</v>
      </c>
      <c r="AY191" s="19" t="s">
        <v>130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157</v>
      </c>
      <c r="BM191" s="217" t="s">
        <v>2193</v>
      </c>
    </row>
    <row r="192" s="2" customFormat="1">
      <c r="A192" s="40"/>
      <c r="B192" s="41"/>
      <c r="C192" s="42"/>
      <c r="D192" s="219" t="s">
        <v>140</v>
      </c>
      <c r="E192" s="42"/>
      <c r="F192" s="220" t="s">
        <v>2192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140</v>
      </c>
      <c r="AU192" s="19" t="s">
        <v>82</v>
      </c>
    </row>
    <row r="193" s="2" customFormat="1" ht="16.5" customHeight="1">
      <c r="A193" s="40"/>
      <c r="B193" s="41"/>
      <c r="C193" s="258" t="s">
        <v>476</v>
      </c>
      <c r="D193" s="258" t="s">
        <v>166</v>
      </c>
      <c r="E193" s="259" t="s">
        <v>2194</v>
      </c>
      <c r="F193" s="260" t="s">
        <v>2195</v>
      </c>
      <c r="G193" s="261" t="s">
        <v>1105</v>
      </c>
      <c r="H193" s="262">
        <v>10</v>
      </c>
      <c r="I193" s="263"/>
      <c r="J193" s="264">
        <f>ROUND(I193*H193,2)</f>
        <v>0</v>
      </c>
      <c r="K193" s="260" t="s">
        <v>1106</v>
      </c>
      <c r="L193" s="265"/>
      <c r="M193" s="266" t="s">
        <v>19</v>
      </c>
      <c r="N193" s="267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249</v>
      </c>
      <c r="AT193" s="217" t="s">
        <v>166</v>
      </c>
      <c r="AU193" s="217" t="s">
        <v>82</v>
      </c>
      <c r="AY193" s="19" t="s">
        <v>130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157</v>
      </c>
      <c r="BM193" s="217" t="s">
        <v>2196</v>
      </c>
    </row>
    <row r="194" s="2" customFormat="1">
      <c r="A194" s="40"/>
      <c r="B194" s="41"/>
      <c r="C194" s="42"/>
      <c r="D194" s="219" t="s">
        <v>140</v>
      </c>
      <c r="E194" s="42"/>
      <c r="F194" s="220" t="s">
        <v>2197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140</v>
      </c>
      <c r="AU194" s="19" t="s">
        <v>82</v>
      </c>
    </row>
    <row r="195" s="2" customFormat="1" ht="16.5" customHeight="1">
      <c r="A195" s="40"/>
      <c r="B195" s="41"/>
      <c r="C195" s="258" t="s">
        <v>92</v>
      </c>
      <c r="D195" s="258" t="s">
        <v>166</v>
      </c>
      <c r="E195" s="259" t="s">
        <v>2198</v>
      </c>
      <c r="F195" s="260" t="s">
        <v>2199</v>
      </c>
      <c r="G195" s="261" t="s">
        <v>1105</v>
      </c>
      <c r="H195" s="262">
        <v>14</v>
      </c>
      <c r="I195" s="263"/>
      <c r="J195" s="264">
        <f>ROUND(I195*H195,2)</f>
        <v>0</v>
      </c>
      <c r="K195" s="260" t="s">
        <v>1106</v>
      </c>
      <c r="L195" s="265"/>
      <c r="M195" s="266" t="s">
        <v>19</v>
      </c>
      <c r="N195" s="267" t="s">
        <v>43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249</v>
      </c>
      <c r="AT195" s="217" t="s">
        <v>166</v>
      </c>
      <c r="AU195" s="217" t="s">
        <v>82</v>
      </c>
      <c r="AY195" s="19" t="s">
        <v>130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157</v>
      </c>
      <c r="BM195" s="217" t="s">
        <v>2200</v>
      </c>
    </row>
    <row r="196" s="2" customFormat="1">
      <c r="A196" s="40"/>
      <c r="B196" s="41"/>
      <c r="C196" s="42"/>
      <c r="D196" s="219" t="s">
        <v>140</v>
      </c>
      <c r="E196" s="42"/>
      <c r="F196" s="220" t="s">
        <v>2201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140</v>
      </c>
      <c r="AU196" s="19" t="s">
        <v>82</v>
      </c>
    </row>
    <row r="197" s="2" customFormat="1" ht="16.5" customHeight="1">
      <c r="A197" s="40"/>
      <c r="B197" s="41"/>
      <c r="C197" s="258" t="s">
        <v>486</v>
      </c>
      <c r="D197" s="258" t="s">
        <v>166</v>
      </c>
      <c r="E197" s="259" t="s">
        <v>2202</v>
      </c>
      <c r="F197" s="260" t="s">
        <v>2203</v>
      </c>
      <c r="G197" s="261" t="s">
        <v>1105</v>
      </c>
      <c r="H197" s="262">
        <v>1</v>
      </c>
      <c r="I197" s="263"/>
      <c r="J197" s="264">
        <f>ROUND(I197*H197,2)</f>
        <v>0</v>
      </c>
      <c r="K197" s="260" t="s">
        <v>1106</v>
      </c>
      <c r="L197" s="265"/>
      <c r="M197" s="266" t="s">
        <v>19</v>
      </c>
      <c r="N197" s="267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249</v>
      </c>
      <c r="AT197" s="217" t="s">
        <v>166</v>
      </c>
      <c r="AU197" s="217" t="s">
        <v>82</v>
      </c>
      <c r="AY197" s="19" t="s">
        <v>130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157</v>
      </c>
      <c r="BM197" s="217" t="s">
        <v>2204</v>
      </c>
    </row>
    <row r="198" s="2" customFormat="1">
      <c r="A198" s="40"/>
      <c r="B198" s="41"/>
      <c r="C198" s="42"/>
      <c r="D198" s="219" t="s">
        <v>140</v>
      </c>
      <c r="E198" s="42"/>
      <c r="F198" s="220" t="s">
        <v>2205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140</v>
      </c>
      <c r="AU198" s="19" t="s">
        <v>82</v>
      </c>
    </row>
    <row r="199" s="2" customFormat="1" ht="16.5" customHeight="1">
      <c r="A199" s="40"/>
      <c r="B199" s="41"/>
      <c r="C199" s="206" t="s">
        <v>494</v>
      </c>
      <c r="D199" s="206" t="s">
        <v>133</v>
      </c>
      <c r="E199" s="207" t="s">
        <v>2206</v>
      </c>
      <c r="F199" s="208" t="s">
        <v>2207</v>
      </c>
      <c r="G199" s="209" t="s">
        <v>169</v>
      </c>
      <c r="H199" s="210">
        <v>1</v>
      </c>
      <c r="I199" s="211"/>
      <c r="J199" s="212">
        <f>ROUND(I199*H199,2)</f>
        <v>0</v>
      </c>
      <c r="K199" s="208" t="s">
        <v>137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157</v>
      </c>
      <c r="AT199" s="217" t="s">
        <v>133</v>
      </c>
      <c r="AU199" s="217" t="s">
        <v>82</v>
      </c>
      <c r="AY199" s="19" t="s">
        <v>130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157</v>
      </c>
      <c r="BM199" s="217" t="s">
        <v>2208</v>
      </c>
    </row>
    <row r="200" s="2" customFormat="1">
      <c r="A200" s="40"/>
      <c r="B200" s="41"/>
      <c r="C200" s="42"/>
      <c r="D200" s="219" t="s">
        <v>140</v>
      </c>
      <c r="E200" s="42"/>
      <c r="F200" s="220" t="s">
        <v>2209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140</v>
      </c>
      <c r="AU200" s="19" t="s">
        <v>82</v>
      </c>
    </row>
    <row r="201" s="2" customFormat="1">
      <c r="A201" s="40"/>
      <c r="B201" s="41"/>
      <c r="C201" s="42"/>
      <c r="D201" s="224" t="s">
        <v>141</v>
      </c>
      <c r="E201" s="42"/>
      <c r="F201" s="225" t="s">
        <v>2210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141</v>
      </c>
      <c r="AU201" s="19" t="s">
        <v>82</v>
      </c>
    </row>
    <row r="202" s="2" customFormat="1" ht="16.5" customHeight="1">
      <c r="A202" s="40"/>
      <c r="B202" s="41"/>
      <c r="C202" s="258" t="s">
        <v>500</v>
      </c>
      <c r="D202" s="258" t="s">
        <v>166</v>
      </c>
      <c r="E202" s="259" t="s">
        <v>2211</v>
      </c>
      <c r="F202" s="260" t="s">
        <v>2212</v>
      </c>
      <c r="G202" s="261" t="s">
        <v>169</v>
      </c>
      <c r="H202" s="262">
        <v>1</v>
      </c>
      <c r="I202" s="263"/>
      <c r="J202" s="264">
        <f>ROUND(I202*H202,2)</f>
        <v>0</v>
      </c>
      <c r="K202" s="260" t="s">
        <v>137</v>
      </c>
      <c r="L202" s="265"/>
      <c r="M202" s="266" t="s">
        <v>19</v>
      </c>
      <c r="N202" s="267" t="s">
        <v>43</v>
      </c>
      <c r="O202" s="86"/>
      <c r="P202" s="215">
        <f>O202*H202</f>
        <v>0</v>
      </c>
      <c r="Q202" s="215">
        <v>6.9999999999999994E-05</v>
      </c>
      <c r="R202" s="215">
        <f>Q202*H202</f>
        <v>6.9999999999999994E-05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249</v>
      </c>
      <c r="AT202" s="217" t="s">
        <v>166</v>
      </c>
      <c r="AU202" s="217" t="s">
        <v>82</v>
      </c>
      <c r="AY202" s="19" t="s">
        <v>130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157</v>
      </c>
      <c r="BM202" s="217" t="s">
        <v>2213</v>
      </c>
    </row>
    <row r="203" s="2" customFormat="1">
      <c r="A203" s="40"/>
      <c r="B203" s="41"/>
      <c r="C203" s="42"/>
      <c r="D203" s="219" t="s">
        <v>140</v>
      </c>
      <c r="E203" s="42"/>
      <c r="F203" s="220" t="s">
        <v>2212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82</v>
      </c>
    </row>
    <row r="204" s="2" customFormat="1" ht="21.75" customHeight="1">
      <c r="A204" s="40"/>
      <c r="B204" s="41"/>
      <c r="C204" s="206" t="s">
        <v>508</v>
      </c>
      <c r="D204" s="206" t="s">
        <v>133</v>
      </c>
      <c r="E204" s="207" t="s">
        <v>2214</v>
      </c>
      <c r="F204" s="208" t="s">
        <v>2215</v>
      </c>
      <c r="G204" s="209" t="s">
        <v>169</v>
      </c>
      <c r="H204" s="210">
        <v>8</v>
      </c>
      <c r="I204" s="211"/>
      <c r="J204" s="212">
        <f>ROUND(I204*H204,2)</f>
        <v>0</v>
      </c>
      <c r="K204" s="208" t="s">
        <v>137</v>
      </c>
      <c r="L204" s="46"/>
      <c r="M204" s="213" t="s">
        <v>19</v>
      </c>
      <c r="N204" s="214" t="s">
        <v>43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157</v>
      </c>
      <c r="AT204" s="217" t="s">
        <v>133</v>
      </c>
      <c r="AU204" s="217" t="s">
        <v>82</v>
      </c>
      <c r="AY204" s="19" t="s">
        <v>130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80</v>
      </c>
      <c r="BK204" s="218">
        <f>ROUND(I204*H204,2)</f>
        <v>0</v>
      </c>
      <c r="BL204" s="19" t="s">
        <v>157</v>
      </c>
      <c r="BM204" s="217" t="s">
        <v>2216</v>
      </c>
    </row>
    <row r="205" s="2" customFormat="1">
      <c r="A205" s="40"/>
      <c r="B205" s="41"/>
      <c r="C205" s="42"/>
      <c r="D205" s="219" t="s">
        <v>140</v>
      </c>
      <c r="E205" s="42"/>
      <c r="F205" s="220" t="s">
        <v>2217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140</v>
      </c>
      <c r="AU205" s="19" t="s">
        <v>82</v>
      </c>
    </row>
    <row r="206" s="2" customFormat="1">
      <c r="A206" s="40"/>
      <c r="B206" s="41"/>
      <c r="C206" s="42"/>
      <c r="D206" s="224" t="s">
        <v>141</v>
      </c>
      <c r="E206" s="42"/>
      <c r="F206" s="225" t="s">
        <v>2218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141</v>
      </c>
      <c r="AU206" s="19" t="s">
        <v>82</v>
      </c>
    </row>
    <row r="207" s="2" customFormat="1" ht="16.5" customHeight="1">
      <c r="A207" s="40"/>
      <c r="B207" s="41"/>
      <c r="C207" s="258" t="s">
        <v>515</v>
      </c>
      <c r="D207" s="258" t="s">
        <v>166</v>
      </c>
      <c r="E207" s="259" t="s">
        <v>2219</v>
      </c>
      <c r="F207" s="260" t="s">
        <v>2220</v>
      </c>
      <c r="G207" s="261" t="s">
        <v>169</v>
      </c>
      <c r="H207" s="262">
        <v>8</v>
      </c>
      <c r="I207" s="263"/>
      <c r="J207" s="264">
        <f>ROUND(I207*H207,2)</f>
        <v>0</v>
      </c>
      <c r="K207" s="260" t="s">
        <v>137</v>
      </c>
      <c r="L207" s="265"/>
      <c r="M207" s="266" t="s">
        <v>19</v>
      </c>
      <c r="N207" s="267" t="s">
        <v>43</v>
      </c>
      <c r="O207" s="86"/>
      <c r="P207" s="215">
        <f>O207*H207</f>
        <v>0</v>
      </c>
      <c r="Q207" s="215">
        <v>0.00010000000000000001</v>
      </c>
      <c r="R207" s="215">
        <f>Q207*H207</f>
        <v>0.00080000000000000004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249</v>
      </c>
      <c r="AT207" s="217" t="s">
        <v>166</v>
      </c>
      <c r="AU207" s="217" t="s">
        <v>82</v>
      </c>
      <c r="AY207" s="19" t="s">
        <v>130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157</v>
      </c>
      <c r="BM207" s="217" t="s">
        <v>2221</v>
      </c>
    </row>
    <row r="208" s="2" customFormat="1">
      <c r="A208" s="40"/>
      <c r="B208" s="41"/>
      <c r="C208" s="42"/>
      <c r="D208" s="219" t="s">
        <v>140</v>
      </c>
      <c r="E208" s="42"/>
      <c r="F208" s="220" t="s">
        <v>2220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140</v>
      </c>
      <c r="AU208" s="19" t="s">
        <v>82</v>
      </c>
    </row>
    <row r="209" s="2" customFormat="1" ht="16.5" customHeight="1">
      <c r="A209" s="40"/>
      <c r="B209" s="41"/>
      <c r="C209" s="206" t="s">
        <v>521</v>
      </c>
      <c r="D209" s="206" t="s">
        <v>133</v>
      </c>
      <c r="E209" s="207" t="s">
        <v>2222</v>
      </c>
      <c r="F209" s="208" t="s">
        <v>2223</v>
      </c>
      <c r="G209" s="209" t="s">
        <v>169</v>
      </c>
      <c r="H209" s="210">
        <v>20</v>
      </c>
      <c r="I209" s="211"/>
      <c r="J209" s="212">
        <f>ROUND(I209*H209,2)</f>
        <v>0</v>
      </c>
      <c r="K209" s="208" t="s">
        <v>137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157</v>
      </c>
      <c r="AT209" s="217" t="s">
        <v>133</v>
      </c>
      <c r="AU209" s="217" t="s">
        <v>82</v>
      </c>
      <c r="AY209" s="19" t="s">
        <v>130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157</v>
      </c>
      <c r="BM209" s="217" t="s">
        <v>2224</v>
      </c>
    </row>
    <row r="210" s="2" customFormat="1">
      <c r="A210" s="40"/>
      <c r="B210" s="41"/>
      <c r="C210" s="42"/>
      <c r="D210" s="219" t="s">
        <v>140</v>
      </c>
      <c r="E210" s="42"/>
      <c r="F210" s="220" t="s">
        <v>2225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140</v>
      </c>
      <c r="AU210" s="19" t="s">
        <v>82</v>
      </c>
    </row>
    <row r="211" s="2" customFormat="1">
      <c r="A211" s="40"/>
      <c r="B211" s="41"/>
      <c r="C211" s="42"/>
      <c r="D211" s="224" t="s">
        <v>141</v>
      </c>
      <c r="E211" s="42"/>
      <c r="F211" s="225" t="s">
        <v>2226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141</v>
      </c>
      <c r="AU211" s="19" t="s">
        <v>82</v>
      </c>
    </row>
    <row r="212" s="2" customFormat="1" ht="16.5" customHeight="1">
      <c r="A212" s="40"/>
      <c r="B212" s="41"/>
      <c r="C212" s="206" t="s">
        <v>529</v>
      </c>
      <c r="D212" s="206" t="s">
        <v>133</v>
      </c>
      <c r="E212" s="207" t="s">
        <v>2227</v>
      </c>
      <c r="F212" s="208" t="s">
        <v>2228</v>
      </c>
      <c r="G212" s="209" t="s">
        <v>169</v>
      </c>
      <c r="H212" s="210">
        <v>1</v>
      </c>
      <c r="I212" s="211"/>
      <c r="J212" s="212">
        <f>ROUND(I212*H212,2)</f>
        <v>0</v>
      </c>
      <c r="K212" s="208" t="s">
        <v>137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157</v>
      </c>
      <c r="AT212" s="217" t="s">
        <v>133</v>
      </c>
      <c r="AU212" s="217" t="s">
        <v>82</v>
      </c>
      <c r="AY212" s="19" t="s">
        <v>130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157</v>
      </c>
      <c r="BM212" s="217" t="s">
        <v>2229</v>
      </c>
    </row>
    <row r="213" s="2" customFormat="1">
      <c r="A213" s="40"/>
      <c r="B213" s="41"/>
      <c r="C213" s="42"/>
      <c r="D213" s="219" t="s">
        <v>140</v>
      </c>
      <c r="E213" s="42"/>
      <c r="F213" s="220" t="s">
        <v>2230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140</v>
      </c>
      <c r="AU213" s="19" t="s">
        <v>82</v>
      </c>
    </row>
    <row r="214" s="2" customFormat="1">
      <c r="A214" s="40"/>
      <c r="B214" s="41"/>
      <c r="C214" s="42"/>
      <c r="D214" s="224" t="s">
        <v>141</v>
      </c>
      <c r="E214" s="42"/>
      <c r="F214" s="225" t="s">
        <v>2231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141</v>
      </c>
      <c r="AU214" s="19" t="s">
        <v>82</v>
      </c>
    </row>
    <row r="215" s="2" customFormat="1" ht="16.5" customHeight="1">
      <c r="A215" s="40"/>
      <c r="B215" s="41"/>
      <c r="C215" s="206" t="s">
        <v>535</v>
      </c>
      <c r="D215" s="206" t="s">
        <v>133</v>
      </c>
      <c r="E215" s="207" t="s">
        <v>2232</v>
      </c>
      <c r="F215" s="208" t="s">
        <v>2233</v>
      </c>
      <c r="G215" s="209" t="s">
        <v>169</v>
      </c>
      <c r="H215" s="210">
        <v>5</v>
      </c>
      <c r="I215" s="211"/>
      <c r="J215" s="212">
        <f>ROUND(I215*H215,2)</f>
        <v>0</v>
      </c>
      <c r="K215" s="208" t="s">
        <v>137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157</v>
      </c>
      <c r="AT215" s="217" t="s">
        <v>133</v>
      </c>
      <c r="AU215" s="217" t="s">
        <v>82</v>
      </c>
      <c r="AY215" s="19" t="s">
        <v>130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157</v>
      </c>
      <c r="BM215" s="217" t="s">
        <v>2234</v>
      </c>
    </row>
    <row r="216" s="2" customFormat="1">
      <c r="A216" s="40"/>
      <c r="B216" s="41"/>
      <c r="C216" s="42"/>
      <c r="D216" s="219" t="s">
        <v>140</v>
      </c>
      <c r="E216" s="42"/>
      <c r="F216" s="220" t="s">
        <v>2235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140</v>
      </c>
      <c r="AU216" s="19" t="s">
        <v>82</v>
      </c>
    </row>
    <row r="217" s="2" customFormat="1">
      <c r="A217" s="40"/>
      <c r="B217" s="41"/>
      <c r="C217" s="42"/>
      <c r="D217" s="224" t="s">
        <v>141</v>
      </c>
      <c r="E217" s="42"/>
      <c r="F217" s="225" t="s">
        <v>2236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141</v>
      </c>
      <c r="AU217" s="19" t="s">
        <v>82</v>
      </c>
    </row>
    <row r="218" s="2" customFormat="1" ht="16.5" customHeight="1">
      <c r="A218" s="40"/>
      <c r="B218" s="41"/>
      <c r="C218" s="258" t="s">
        <v>541</v>
      </c>
      <c r="D218" s="258" t="s">
        <v>166</v>
      </c>
      <c r="E218" s="259" t="s">
        <v>2237</v>
      </c>
      <c r="F218" s="260" t="s">
        <v>2238</v>
      </c>
      <c r="G218" s="261" t="s">
        <v>1105</v>
      </c>
      <c r="H218" s="262">
        <v>7</v>
      </c>
      <c r="I218" s="263"/>
      <c r="J218" s="264">
        <f>ROUND(I218*H218,2)</f>
        <v>0</v>
      </c>
      <c r="K218" s="260" t="s">
        <v>1106</v>
      </c>
      <c r="L218" s="265"/>
      <c r="M218" s="266" t="s">
        <v>19</v>
      </c>
      <c r="N218" s="267" t="s">
        <v>43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249</v>
      </c>
      <c r="AT218" s="217" t="s">
        <v>166</v>
      </c>
      <c r="AU218" s="217" t="s">
        <v>82</v>
      </c>
      <c r="AY218" s="19" t="s">
        <v>130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157</v>
      </c>
      <c r="BM218" s="217" t="s">
        <v>2239</v>
      </c>
    </row>
    <row r="219" s="2" customFormat="1">
      <c r="A219" s="40"/>
      <c r="B219" s="41"/>
      <c r="C219" s="42"/>
      <c r="D219" s="219" t="s">
        <v>140</v>
      </c>
      <c r="E219" s="42"/>
      <c r="F219" s="220" t="s">
        <v>2240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140</v>
      </c>
      <c r="AU219" s="19" t="s">
        <v>82</v>
      </c>
    </row>
    <row r="220" s="2" customFormat="1" ht="16.5" customHeight="1">
      <c r="A220" s="40"/>
      <c r="B220" s="41"/>
      <c r="C220" s="258" t="s">
        <v>95</v>
      </c>
      <c r="D220" s="258" t="s">
        <v>166</v>
      </c>
      <c r="E220" s="259" t="s">
        <v>2241</v>
      </c>
      <c r="F220" s="260" t="s">
        <v>2242</v>
      </c>
      <c r="G220" s="261" t="s">
        <v>1105</v>
      </c>
      <c r="H220" s="262">
        <v>5</v>
      </c>
      <c r="I220" s="263"/>
      <c r="J220" s="264">
        <f>ROUND(I220*H220,2)</f>
        <v>0</v>
      </c>
      <c r="K220" s="260" t="s">
        <v>1106</v>
      </c>
      <c r="L220" s="265"/>
      <c r="M220" s="266" t="s">
        <v>19</v>
      </c>
      <c r="N220" s="267" t="s">
        <v>43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249</v>
      </c>
      <c r="AT220" s="217" t="s">
        <v>166</v>
      </c>
      <c r="AU220" s="217" t="s">
        <v>82</v>
      </c>
      <c r="AY220" s="19" t="s">
        <v>130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157</v>
      </c>
      <c r="BM220" s="217" t="s">
        <v>2243</v>
      </c>
    </row>
    <row r="221" s="2" customFormat="1">
      <c r="A221" s="40"/>
      <c r="B221" s="41"/>
      <c r="C221" s="42"/>
      <c r="D221" s="219" t="s">
        <v>140</v>
      </c>
      <c r="E221" s="42"/>
      <c r="F221" s="220" t="s">
        <v>2244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140</v>
      </c>
      <c r="AU221" s="19" t="s">
        <v>82</v>
      </c>
    </row>
    <row r="222" s="2" customFormat="1" ht="16.5" customHeight="1">
      <c r="A222" s="40"/>
      <c r="B222" s="41"/>
      <c r="C222" s="258" t="s">
        <v>581</v>
      </c>
      <c r="D222" s="258" t="s">
        <v>166</v>
      </c>
      <c r="E222" s="259" t="s">
        <v>2245</v>
      </c>
      <c r="F222" s="260" t="s">
        <v>2246</v>
      </c>
      <c r="G222" s="261" t="s">
        <v>1105</v>
      </c>
      <c r="H222" s="262">
        <v>13</v>
      </c>
      <c r="I222" s="263"/>
      <c r="J222" s="264">
        <f>ROUND(I222*H222,2)</f>
        <v>0</v>
      </c>
      <c r="K222" s="260" t="s">
        <v>1106</v>
      </c>
      <c r="L222" s="265"/>
      <c r="M222" s="266" t="s">
        <v>19</v>
      </c>
      <c r="N222" s="267" t="s">
        <v>43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249</v>
      </c>
      <c r="AT222" s="217" t="s">
        <v>166</v>
      </c>
      <c r="AU222" s="217" t="s">
        <v>82</v>
      </c>
      <c r="AY222" s="19" t="s">
        <v>130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157</v>
      </c>
      <c r="BM222" s="217" t="s">
        <v>2247</v>
      </c>
    </row>
    <row r="223" s="2" customFormat="1">
      <c r="A223" s="40"/>
      <c r="B223" s="41"/>
      <c r="C223" s="42"/>
      <c r="D223" s="219" t="s">
        <v>140</v>
      </c>
      <c r="E223" s="42"/>
      <c r="F223" s="220" t="s">
        <v>2248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82</v>
      </c>
    </row>
    <row r="224" s="2" customFormat="1" ht="16.5" customHeight="1">
      <c r="A224" s="40"/>
      <c r="B224" s="41"/>
      <c r="C224" s="258" t="s">
        <v>589</v>
      </c>
      <c r="D224" s="258" t="s">
        <v>166</v>
      </c>
      <c r="E224" s="259" t="s">
        <v>2249</v>
      </c>
      <c r="F224" s="260" t="s">
        <v>2250</v>
      </c>
      <c r="G224" s="261" t="s">
        <v>1105</v>
      </c>
      <c r="H224" s="262">
        <v>1</v>
      </c>
      <c r="I224" s="263"/>
      <c r="J224" s="264">
        <f>ROUND(I224*H224,2)</f>
        <v>0</v>
      </c>
      <c r="K224" s="260" t="s">
        <v>1106</v>
      </c>
      <c r="L224" s="265"/>
      <c r="M224" s="266" t="s">
        <v>19</v>
      </c>
      <c r="N224" s="267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249</v>
      </c>
      <c r="AT224" s="217" t="s">
        <v>166</v>
      </c>
      <c r="AU224" s="217" t="s">
        <v>82</v>
      </c>
      <c r="AY224" s="19" t="s">
        <v>130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157</v>
      </c>
      <c r="BM224" s="217" t="s">
        <v>2251</v>
      </c>
    </row>
    <row r="225" s="2" customFormat="1">
      <c r="A225" s="40"/>
      <c r="B225" s="41"/>
      <c r="C225" s="42"/>
      <c r="D225" s="219" t="s">
        <v>140</v>
      </c>
      <c r="E225" s="42"/>
      <c r="F225" s="220" t="s">
        <v>2252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140</v>
      </c>
      <c r="AU225" s="19" t="s">
        <v>82</v>
      </c>
    </row>
    <row r="226" s="2" customFormat="1" ht="16.5" customHeight="1">
      <c r="A226" s="40"/>
      <c r="B226" s="41"/>
      <c r="C226" s="206" t="s">
        <v>594</v>
      </c>
      <c r="D226" s="206" t="s">
        <v>133</v>
      </c>
      <c r="E226" s="207" t="s">
        <v>2253</v>
      </c>
      <c r="F226" s="208" t="s">
        <v>2254</v>
      </c>
      <c r="G226" s="209" t="s">
        <v>169</v>
      </c>
      <c r="H226" s="210">
        <v>2</v>
      </c>
      <c r="I226" s="211"/>
      <c r="J226" s="212">
        <f>ROUND(I226*H226,2)</f>
        <v>0</v>
      </c>
      <c r="K226" s="208" t="s">
        <v>137</v>
      </c>
      <c r="L226" s="46"/>
      <c r="M226" s="213" t="s">
        <v>19</v>
      </c>
      <c r="N226" s="214" t="s">
        <v>43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157</v>
      </c>
      <c r="AT226" s="217" t="s">
        <v>133</v>
      </c>
      <c r="AU226" s="217" t="s">
        <v>82</v>
      </c>
      <c r="AY226" s="19" t="s">
        <v>130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157</v>
      </c>
      <c r="BM226" s="217" t="s">
        <v>2255</v>
      </c>
    </row>
    <row r="227" s="2" customFormat="1">
      <c r="A227" s="40"/>
      <c r="B227" s="41"/>
      <c r="C227" s="42"/>
      <c r="D227" s="219" t="s">
        <v>140</v>
      </c>
      <c r="E227" s="42"/>
      <c r="F227" s="220" t="s">
        <v>2256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140</v>
      </c>
      <c r="AU227" s="19" t="s">
        <v>82</v>
      </c>
    </row>
    <row r="228" s="2" customFormat="1">
      <c r="A228" s="40"/>
      <c r="B228" s="41"/>
      <c r="C228" s="42"/>
      <c r="D228" s="224" t="s">
        <v>141</v>
      </c>
      <c r="E228" s="42"/>
      <c r="F228" s="225" t="s">
        <v>2257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141</v>
      </c>
      <c r="AU228" s="19" t="s">
        <v>82</v>
      </c>
    </row>
    <row r="229" s="2" customFormat="1" ht="16.5" customHeight="1">
      <c r="A229" s="40"/>
      <c r="B229" s="41"/>
      <c r="C229" s="258" t="s">
        <v>601</v>
      </c>
      <c r="D229" s="258" t="s">
        <v>166</v>
      </c>
      <c r="E229" s="259" t="s">
        <v>2258</v>
      </c>
      <c r="F229" s="260" t="s">
        <v>2259</v>
      </c>
      <c r="G229" s="261" t="s">
        <v>169</v>
      </c>
      <c r="H229" s="262">
        <v>2</v>
      </c>
      <c r="I229" s="263"/>
      <c r="J229" s="264">
        <f>ROUND(I229*H229,2)</f>
        <v>0</v>
      </c>
      <c r="K229" s="260" t="s">
        <v>137</v>
      </c>
      <c r="L229" s="265"/>
      <c r="M229" s="266" t="s">
        <v>19</v>
      </c>
      <c r="N229" s="267" t="s">
        <v>43</v>
      </c>
      <c r="O229" s="86"/>
      <c r="P229" s="215">
        <f>O229*H229</f>
        <v>0</v>
      </c>
      <c r="Q229" s="215">
        <v>0.00029999999999999997</v>
      </c>
      <c r="R229" s="215">
        <f>Q229*H229</f>
        <v>0.00059999999999999995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249</v>
      </c>
      <c r="AT229" s="217" t="s">
        <v>166</v>
      </c>
      <c r="AU229" s="217" t="s">
        <v>82</v>
      </c>
      <c r="AY229" s="19" t="s">
        <v>130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157</v>
      </c>
      <c r="BM229" s="217" t="s">
        <v>2260</v>
      </c>
    </row>
    <row r="230" s="2" customFormat="1">
      <c r="A230" s="40"/>
      <c r="B230" s="41"/>
      <c r="C230" s="42"/>
      <c r="D230" s="219" t="s">
        <v>140</v>
      </c>
      <c r="E230" s="42"/>
      <c r="F230" s="220" t="s">
        <v>2259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140</v>
      </c>
      <c r="AU230" s="19" t="s">
        <v>82</v>
      </c>
    </row>
    <row r="231" s="12" customFormat="1" ht="22.8" customHeight="1">
      <c r="A231" s="12"/>
      <c r="B231" s="190"/>
      <c r="C231" s="191"/>
      <c r="D231" s="192" t="s">
        <v>71</v>
      </c>
      <c r="E231" s="204" t="s">
        <v>2261</v>
      </c>
      <c r="F231" s="204" t="s">
        <v>2262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SUM(P232:P281)</f>
        <v>0</v>
      </c>
      <c r="Q231" s="198"/>
      <c r="R231" s="199">
        <f>SUM(R232:R281)</f>
        <v>0.016070000000000001</v>
      </c>
      <c r="S231" s="198"/>
      <c r="T231" s="200">
        <f>SUM(T232:T281)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80</v>
      </c>
      <c r="AT231" s="202" t="s">
        <v>71</v>
      </c>
      <c r="AU231" s="202" t="s">
        <v>80</v>
      </c>
      <c r="AY231" s="201" t="s">
        <v>130</v>
      </c>
      <c r="BK231" s="203">
        <f>SUM(BK232:BK281)</f>
        <v>0</v>
      </c>
    </row>
    <row r="232" s="2" customFormat="1" ht="16.5" customHeight="1">
      <c r="A232" s="40"/>
      <c r="B232" s="41"/>
      <c r="C232" s="206" t="s">
        <v>606</v>
      </c>
      <c r="D232" s="206" t="s">
        <v>133</v>
      </c>
      <c r="E232" s="207" t="s">
        <v>2263</v>
      </c>
      <c r="F232" s="208" t="s">
        <v>2264</v>
      </c>
      <c r="G232" s="209" t="s">
        <v>169</v>
      </c>
      <c r="H232" s="210">
        <v>1</v>
      </c>
      <c r="I232" s="211"/>
      <c r="J232" s="212">
        <f>ROUND(I232*H232,2)</f>
        <v>0</v>
      </c>
      <c r="K232" s="208" t="s">
        <v>137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157</v>
      </c>
      <c r="AT232" s="217" t="s">
        <v>133</v>
      </c>
      <c r="AU232" s="217" t="s">
        <v>82</v>
      </c>
      <c r="AY232" s="19" t="s">
        <v>130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157</v>
      </c>
      <c r="BM232" s="217" t="s">
        <v>2265</v>
      </c>
    </row>
    <row r="233" s="2" customFormat="1">
      <c r="A233" s="40"/>
      <c r="B233" s="41"/>
      <c r="C233" s="42"/>
      <c r="D233" s="219" t="s">
        <v>140</v>
      </c>
      <c r="E233" s="42"/>
      <c r="F233" s="220" t="s">
        <v>2266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140</v>
      </c>
      <c r="AU233" s="19" t="s">
        <v>82</v>
      </c>
    </row>
    <row r="234" s="2" customFormat="1">
      <c r="A234" s="40"/>
      <c r="B234" s="41"/>
      <c r="C234" s="42"/>
      <c r="D234" s="224" t="s">
        <v>141</v>
      </c>
      <c r="E234" s="42"/>
      <c r="F234" s="225" t="s">
        <v>2267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141</v>
      </c>
      <c r="AU234" s="19" t="s">
        <v>82</v>
      </c>
    </row>
    <row r="235" s="2" customFormat="1" ht="16.5" customHeight="1">
      <c r="A235" s="40"/>
      <c r="B235" s="41"/>
      <c r="C235" s="258" t="s">
        <v>612</v>
      </c>
      <c r="D235" s="258" t="s">
        <v>166</v>
      </c>
      <c r="E235" s="259" t="s">
        <v>2268</v>
      </c>
      <c r="F235" s="260" t="s">
        <v>2269</v>
      </c>
      <c r="G235" s="261" t="s">
        <v>169</v>
      </c>
      <c r="H235" s="262">
        <v>1</v>
      </c>
      <c r="I235" s="263"/>
      <c r="J235" s="264">
        <f>ROUND(I235*H235,2)</f>
        <v>0</v>
      </c>
      <c r="K235" s="260" t="s">
        <v>137</v>
      </c>
      <c r="L235" s="265"/>
      <c r="M235" s="266" t="s">
        <v>19</v>
      </c>
      <c r="N235" s="267" t="s">
        <v>43</v>
      </c>
      <c r="O235" s="86"/>
      <c r="P235" s="215">
        <f>O235*H235</f>
        <v>0</v>
      </c>
      <c r="Q235" s="215">
        <v>0.0058700000000000002</v>
      </c>
      <c r="R235" s="215">
        <f>Q235*H235</f>
        <v>0.0058700000000000002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249</v>
      </c>
      <c r="AT235" s="217" t="s">
        <v>166</v>
      </c>
      <c r="AU235" s="217" t="s">
        <v>82</v>
      </c>
      <c r="AY235" s="19" t="s">
        <v>130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157</v>
      </c>
      <c r="BM235" s="217" t="s">
        <v>2270</v>
      </c>
    </row>
    <row r="236" s="2" customFormat="1">
      <c r="A236" s="40"/>
      <c r="B236" s="41"/>
      <c r="C236" s="42"/>
      <c r="D236" s="219" t="s">
        <v>140</v>
      </c>
      <c r="E236" s="42"/>
      <c r="F236" s="220" t="s">
        <v>2269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140</v>
      </c>
      <c r="AU236" s="19" t="s">
        <v>82</v>
      </c>
    </row>
    <row r="237" s="2" customFormat="1" ht="16.5" customHeight="1">
      <c r="A237" s="40"/>
      <c r="B237" s="41"/>
      <c r="C237" s="206" t="s">
        <v>618</v>
      </c>
      <c r="D237" s="206" t="s">
        <v>133</v>
      </c>
      <c r="E237" s="207" t="s">
        <v>2271</v>
      </c>
      <c r="F237" s="208" t="s">
        <v>2272</v>
      </c>
      <c r="G237" s="209" t="s">
        <v>169</v>
      </c>
      <c r="H237" s="210">
        <v>9</v>
      </c>
      <c r="I237" s="211"/>
      <c r="J237" s="212">
        <f>ROUND(I237*H237,2)</f>
        <v>0</v>
      </c>
      <c r="K237" s="208" t="s">
        <v>137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157</v>
      </c>
      <c r="AT237" s="217" t="s">
        <v>133</v>
      </c>
      <c r="AU237" s="217" t="s">
        <v>82</v>
      </c>
      <c r="AY237" s="19" t="s">
        <v>130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157</v>
      </c>
      <c r="BM237" s="217" t="s">
        <v>2273</v>
      </c>
    </row>
    <row r="238" s="2" customFormat="1">
      <c r="A238" s="40"/>
      <c r="B238" s="41"/>
      <c r="C238" s="42"/>
      <c r="D238" s="219" t="s">
        <v>140</v>
      </c>
      <c r="E238" s="42"/>
      <c r="F238" s="220" t="s">
        <v>2274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140</v>
      </c>
      <c r="AU238" s="19" t="s">
        <v>82</v>
      </c>
    </row>
    <row r="239" s="2" customFormat="1">
      <c r="A239" s="40"/>
      <c r="B239" s="41"/>
      <c r="C239" s="42"/>
      <c r="D239" s="224" t="s">
        <v>141</v>
      </c>
      <c r="E239" s="42"/>
      <c r="F239" s="225" t="s">
        <v>2275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141</v>
      </c>
      <c r="AU239" s="19" t="s">
        <v>82</v>
      </c>
    </row>
    <row r="240" s="2" customFormat="1" ht="16.5" customHeight="1">
      <c r="A240" s="40"/>
      <c r="B240" s="41"/>
      <c r="C240" s="258" t="s">
        <v>628</v>
      </c>
      <c r="D240" s="258" t="s">
        <v>166</v>
      </c>
      <c r="E240" s="259" t="s">
        <v>2276</v>
      </c>
      <c r="F240" s="260" t="s">
        <v>2277</v>
      </c>
      <c r="G240" s="261" t="s">
        <v>169</v>
      </c>
      <c r="H240" s="262">
        <v>1</v>
      </c>
      <c r="I240" s="263"/>
      <c r="J240" s="264">
        <f>ROUND(I240*H240,2)</f>
        <v>0</v>
      </c>
      <c r="K240" s="260" t="s">
        <v>137</v>
      </c>
      <c r="L240" s="265"/>
      <c r="M240" s="266" t="s">
        <v>19</v>
      </c>
      <c r="N240" s="267" t="s">
        <v>43</v>
      </c>
      <c r="O240" s="86"/>
      <c r="P240" s="215">
        <f>O240*H240</f>
        <v>0</v>
      </c>
      <c r="Q240" s="215">
        <v>0.00040000000000000002</v>
      </c>
      <c r="R240" s="215">
        <f>Q240*H240</f>
        <v>0.00040000000000000002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249</v>
      </c>
      <c r="AT240" s="217" t="s">
        <v>166</v>
      </c>
      <c r="AU240" s="217" t="s">
        <v>82</v>
      </c>
      <c r="AY240" s="19" t="s">
        <v>130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157</v>
      </c>
      <c r="BM240" s="217" t="s">
        <v>2278</v>
      </c>
    </row>
    <row r="241" s="2" customFormat="1">
      <c r="A241" s="40"/>
      <c r="B241" s="41"/>
      <c r="C241" s="42"/>
      <c r="D241" s="219" t="s">
        <v>140</v>
      </c>
      <c r="E241" s="42"/>
      <c r="F241" s="220" t="s">
        <v>2277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140</v>
      </c>
      <c r="AU241" s="19" t="s">
        <v>82</v>
      </c>
    </row>
    <row r="242" s="2" customFormat="1" ht="16.5" customHeight="1">
      <c r="A242" s="40"/>
      <c r="B242" s="41"/>
      <c r="C242" s="258" t="s">
        <v>633</v>
      </c>
      <c r="D242" s="258" t="s">
        <v>166</v>
      </c>
      <c r="E242" s="259" t="s">
        <v>2279</v>
      </c>
      <c r="F242" s="260" t="s">
        <v>2280</v>
      </c>
      <c r="G242" s="261" t="s">
        <v>169</v>
      </c>
      <c r="H242" s="262">
        <v>6</v>
      </c>
      <c r="I242" s="263"/>
      <c r="J242" s="264">
        <f>ROUND(I242*H242,2)</f>
        <v>0</v>
      </c>
      <c r="K242" s="260" t="s">
        <v>137</v>
      </c>
      <c r="L242" s="265"/>
      <c r="M242" s="266" t="s">
        <v>19</v>
      </c>
      <c r="N242" s="267" t="s">
        <v>43</v>
      </c>
      <c r="O242" s="86"/>
      <c r="P242" s="215">
        <f>O242*H242</f>
        <v>0</v>
      </c>
      <c r="Q242" s="215">
        <v>0.00040000000000000002</v>
      </c>
      <c r="R242" s="215">
        <f>Q242*H242</f>
        <v>0.0024000000000000002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249</v>
      </c>
      <c r="AT242" s="217" t="s">
        <v>166</v>
      </c>
      <c r="AU242" s="217" t="s">
        <v>82</v>
      </c>
      <c r="AY242" s="19" t="s">
        <v>130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157</v>
      </c>
      <c r="BM242" s="217" t="s">
        <v>2281</v>
      </c>
    </row>
    <row r="243" s="2" customFormat="1">
      <c r="A243" s="40"/>
      <c r="B243" s="41"/>
      <c r="C243" s="42"/>
      <c r="D243" s="219" t="s">
        <v>140</v>
      </c>
      <c r="E243" s="42"/>
      <c r="F243" s="220" t="s">
        <v>2280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140</v>
      </c>
      <c r="AU243" s="19" t="s">
        <v>82</v>
      </c>
    </row>
    <row r="244" s="2" customFormat="1" ht="16.5" customHeight="1">
      <c r="A244" s="40"/>
      <c r="B244" s="41"/>
      <c r="C244" s="258" t="s">
        <v>98</v>
      </c>
      <c r="D244" s="258" t="s">
        <v>166</v>
      </c>
      <c r="E244" s="259" t="s">
        <v>2282</v>
      </c>
      <c r="F244" s="260" t="s">
        <v>2283</v>
      </c>
      <c r="G244" s="261" t="s">
        <v>169</v>
      </c>
      <c r="H244" s="262">
        <v>2</v>
      </c>
      <c r="I244" s="263"/>
      <c r="J244" s="264">
        <f>ROUND(I244*H244,2)</f>
        <v>0</v>
      </c>
      <c r="K244" s="260" t="s">
        <v>137</v>
      </c>
      <c r="L244" s="265"/>
      <c r="M244" s="266" t="s">
        <v>19</v>
      </c>
      <c r="N244" s="267" t="s">
        <v>43</v>
      </c>
      <c r="O244" s="86"/>
      <c r="P244" s="215">
        <f>O244*H244</f>
        <v>0</v>
      </c>
      <c r="Q244" s="215">
        <v>0.00016000000000000001</v>
      </c>
      <c r="R244" s="215">
        <f>Q244*H244</f>
        <v>0.00032000000000000003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249</v>
      </c>
      <c r="AT244" s="217" t="s">
        <v>166</v>
      </c>
      <c r="AU244" s="217" t="s">
        <v>82</v>
      </c>
      <c r="AY244" s="19" t="s">
        <v>130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157</v>
      </c>
      <c r="BM244" s="217" t="s">
        <v>2284</v>
      </c>
    </row>
    <row r="245" s="2" customFormat="1">
      <c r="A245" s="40"/>
      <c r="B245" s="41"/>
      <c r="C245" s="42"/>
      <c r="D245" s="219" t="s">
        <v>140</v>
      </c>
      <c r="E245" s="42"/>
      <c r="F245" s="220" t="s">
        <v>2283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140</v>
      </c>
      <c r="AU245" s="19" t="s">
        <v>82</v>
      </c>
    </row>
    <row r="246" s="2" customFormat="1" ht="16.5" customHeight="1">
      <c r="A246" s="40"/>
      <c r="B246" s="41"/>
      <c r="C246" s="206" t="s">
        <v>651</v>
      </c>
      <c r="D246" s="206" t="s">
        <v>133</v>
      </c>
      <c r="E246" s="207" t="s">
        <v>2285</v>
      </c>
      <c r="F246" s="208" t="s">
        <v>2286</v>
      </c>
      <c r="G246" s="209" t="s">
        <v>169</v>
      </c>
      <c r="H246" s="210">
        <v>6</v>
      </c>
      <c r="I246" s="211"/>
      <c r="J246" s="212">
        <f>ROUND(I246*H246,2)</f>
        <v>0</v>
      </c>
      <c r="K246" s="208" t="s">
        <v>137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157</v>
      </c>
      <c r="AT246" s="217" t="s">
        <v>133</v>
      </c>
      <c r="AU246" s="217" t="s">
        <v>82</v>
      </c>
      <c r="AY246" s="19" t="s">
        <v>130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157</v>
      </c>
      <c r="BM246" s="217" t="s">
        <v>2287</v>
      </c>
    </row>
    <row r="247" s="2" customFormat="1">
      <c r="A247" s="40"/>
      <c r="B247" s="41"/>
      <c r="C247" s="42"/>
      <c r="D247" s="219" t="s">
        <v>140</v>
      </c>
      <c r="E247" s="42"/>
      <c r="F247" s="220" t="s">
        <v>2288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140</v>
      </c>
      <c r="AU247" s="19" t="s">
        <v>82</v>
      </c>
    </row>
    <row r="248" s="2" customFormat="1">
      <c r="A248" s="40"/>
      <c r="B248" s="41"/>
      <c r="C248" s="42"/>
      <c r="D248" s="224" t="s">
        <v>141</v>
      </c>
      <c r="E248" s="42"/>
      <c r="F248" s="225" t="s">
        <v>2289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141</v>
      </c>
      <c r="AU248" s="19" t="s">
        <v>82</v>
      </c>
    </row>
    <row r="249" s="2" customFormat="1" ht="16.5" customHeight="1">
      <c r="A249" s="40"/>
      <c r="B249" s="41"/>
      <c r="C249" s="258" t="s">
        <v>653</v>
      </c>
      <c r="D249" s="258" t="s">
        <v>166</v>
      </c>
      <c r="E249" s="259" t="s">
        <v>2290</v>
      </c>
      <c r="F249" s="260" t="s">
        <v>2291</v>
      </c>
      <c r="G249" s="261" t="s">
        <v>169</v>
      </c>
      <c r="H249" s="262">
        <v>2</v>
      </c>
      <c r="I249" s="263"/>
      <c r="J249" s="264">
        <f>ROUND(I249*H249,2)</f>
        <v>0</v>
      </c>
      <c r="K249" s="260" t="s">
        <v>137</v>
      </c>
      <c r="L249" s="265"/>
      <c r="M249" s="266" t="s">
        <v>19</v>
      </c>
      <c r="N249" s="267" t="s">
        <v>43</v>
      </c>
      <c r="O249" s="86"/>
      <c r="P249" s="215">
        <f>O249*H249</f>
        <v>0</v>
      </c>
      <c r="Q249" s="215">
        <v>0.0010499999999999999</v>
      </c>
      <c r="R249" s="215">
        <f>Q249*H249</f>
        <v>0.0020999999999999999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249</v>
      </c>
      <c r="AT249" s="217" t="s">
        <v>166</v>
      </c>
      <c r="AU249" s="217" t="s">
        <v>82</v>
      </c>
      <c r="AY249" s="19" t="s">
        <v>130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157</v>
      </c>
      <c r="BM249" s="217" t="s">
        <v>2292</v>
      </c>
    </row>
    <row r="250" s="2" customFormat="1">
      <c r="A250" s="40"/>
      <c r="B250" s="41"/>
      <c r="C250" s="42"/>
      <c r="D250" s="219" t="s">
        <v>140</v>
      </c>
      <c r="E250" s="42"/>
      <c r="F250" s="220" t="s">
        <v>2291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140</v>
      </c>
      <c r="AU250" s="19" t="s">
        <v>82</v>
      </c>
    </row>
    <row r="251" s="2" customFormat="1" ht="16.5" customHeight="1">
      <c r="A251" s="40"/>
      <c r="B251" s="41"/>
      <c r="C251" s="258" t="s">
        <v>658</v>
      </c>
      <c r="D251" s="258" t="s">
        <v>166</v>
      </c>
      <c r="E251" s="259" t="s">
        <v>2293</v>
      </c>
      <c r="F251" s="260" t="s">
        <v>2294</v>
      </c>
      <c r="G251" s="261" t="s">
        <v>169</v>
      </c>
      <c r="H251" s="262">
        <v>1</v>
      </c>
      <c r="I251" s="263"/>
      <c r="J251" s="264">
        <f>ROUND(I251*H251,2)</f>
        <v>0</v>
      </c>
      <c r="K251" s="260" t="s">
        <v>137</v>
      </c>
      <c r="L251" s="265"/>
      <c r="M251" s="266" t="s">
        <v>19</v>
      </c>
      <c r="N251" s="267" t="s">
        <v>43</v>
      </c>
      <c r="O251" s="86"/>
      <c r="P251" s="215">
        <f>O251*H251</f>
        <v>0</v>
      </c>
      <c r="Q251" s="215">
        <v>0.0010499999999999999</v>
      </c>
      <c r="R251" s="215">
        <f>Q251*H251</f>
        <v>0.0010499999999999999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249</v>
      </c>
      <c r="AT251" s="217" t="s">
        <v>166</v>
      </c>
      <c r="AU251" s="217" t="s">
        <v>82</v>
      </c>
      <c r="AY251" s="19" t="s">
        <v>130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157</v>
      </c>
      <c r="BM251" s="217" t="s">
        <v>2295</v>
      </c>
    </row>
    <row r="252" s="2" customFormat="1">
      <c r="A252" s="40"/>
      <c r="B252" s="41"/>
      <c r="C252" s="42"/>
      <c r="D252" s="219" t="s">
        <v>140</v>
      </c>
      <c r="E252" s="42"/>
      <c r="F252" s="220" t="s">
        <v>2294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140</v>
      </c>
      <c r="AU252" s="19" t="s">
        <v>82</v>
      </c>
    </row>
    <row r="253" s="2" customFormat="1" ht="16.5" customHeight="1">
      <c r="A253" s="40"/>
      <c r="B253" s="41"/>
      <c r="C253" s="258" t="s">
        <v>665</v>
      </c>
      <c r="D253" s="258" t="s">
        <v>166</v>
      </c>
      <c r="E253" s="259" t="s">
        <v>2296</v>
      </c>
      <c r="F253" s="260" t="s">
        <v>2297</v>
      </c>
      <c r="G253" s="261" t="s">
        <v>169</v>
      </c>
      <c r="H253" s="262">
        <v>1</v>
      </c>
      <c r="I253" s="263"/>
      <c r="J253" s="264">
        <f>ROUND(I253*H253,2)</f>
        <v>0</v>
      </c>
      <c r="K253" s="260" t="s">
        <v>137</v>
      </c>
      <c r="L253" s="265"/>
      <c r="M253" s="266" t="s">
        <v>19</v>
      </c>
      <c r="N253" s="267" t="s">
        <v>43</v>
      </c>
      <c r="O253" s="86"/>
      <c r="P253" s="215">
        <f>O253*H253</f>
        <v>0</v>
      </c>
      <c r="Q253" s="215">
        <v>0.0010499999999999999</v>
      </c>
      <c r="R253" s="215">
        <f>Q253*H253</f>
        <v>0.0010499999999999999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249</v>
      </c>
      <c r="AT253" s="217" t="s">
        <v>166</v>
      </c>
      <c r="AU253" s="217" t="s">
        <v>82</v>
      </c>
      <c r="AY253" s="19" t="s">
        <v>130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157</v>
      </c>
      <c r="BM253" s="217" t="s">
        <v>2298</v>
      </c>
    </row>
    <row r="254" s="2" customFormat="1">
      <c r="A254" s="40"/>
      <c r="B254" s="41"/>
      <c r="C254" s="42"/>
      <c r="D254" s="219" t="s">
        <v>140</v>
      </c>
      <c r="E254" s="42"/>
      <c r="F254" s="220" t="s">
        <v>2297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140</v>
      </c>
      <c r="AU254" s="19" t="s">
        <v>82</v>
      </c>
    </row>
    <row r="255" s="2" customFormat="1" ht="16.5" customHeight="1">
      <c r="A255" s="40"/>
      <c r="B255" s="41"/>
      <c r="C255" s="258" t="s">
        <v>672</v>
      </c>
      <c r="D255" s="258" t="s">
        <v>166</v>
      </c>
      <c r="E255" s="259" t="s">
        <v>2299</v>
      </c>
      <c r="F255" s="260" t="s">
        <v>2300</v>
      </c>
      <c r="G255" s="261" t="s">
        <v>169</v>
      </c>
      <c r="H255" s="262">
        <v>2</v>
      </c>
      <c r="I255" s="263"/>
      <c r="J255" s="264">
        <f>ROUND(I255*H255,2)</f>
        <v>0</v>
      </c>
      <c r="K255" s="260" t="s">
        <v>1106</v>
      </c>
      <c r="L255" s="265"/>
      <c r="M255" s="266" t="s">
        <v>19</v>
      </c>
      <c r="N255" s="267" t="s">
        <v>43</v>
      </c>
      <c r="O255" s="86"/>
      <c r="P255" s="215">
        <f>O255*H255</f>
        <v>0</v>
      </c>
      <c r="Q255" s="215">
        <v>0.00029</v>
      </c>
      <c r="R255" s="215">
        <f>Q255*H255</f>
        <v>0.00058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249</v>
      </c>
      <c r="AT255" s="217" t="s">
        <v>166</v>
      </c>
      <c r="AU255" s="217" t="s">
        <v>82</v>
      </c>
      <c r="AY255" s="19" t="s">
        <v>130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157</v>
      </c>
      <c r="BM255" s="217" t="s">
        <v>2301</v>
      </c>
    </row>
    <row r="256" s="2" customFormat="1">
      <c r="A256" s="40"/>
      <c r="B256" s="41"/>
      <c r="C256" s="42"/>
      <c r="D256" s="219" t="s">
        <v>140</v>
      </c>
      <c r="E256" s="42"/>
      <c r="F256" s="220" t="s">
        <v>2300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140</v>
      </c>
      <c r="AU256" s="19" t="s">
        <v>82</v>
      </c>
    </row>
    <row r="257" s="2" customFormat="1" ht="16.5" customHeight="1">
      <c r="A257" s="40"/>
      <c r="B257" s="41"/>
      <c r="C257" s="206" t="s">
        <v>679</v>
      </c>
      <c r="D257" s="206" t="s">
        <v>133</v>
      </c>
      <c r="E257" s="207" t="s">
        <v>2302</v>
      </c>
      <c r="F257" s="208" t="s">
        <v>2303</v>
      </c>
      <c r="G257" s="209" t="s">
        <v>169</v>
      </c>
      <c r="H257" s="210">
        <v>3</v>
      </c>
      <c r="I257" s="211"/>
      <c r="J257" s="212">
        <f>ROUND(I257*H257,2)</f>
        <v>0</v>
      </c>
      <c r="K257" s="208" t="s">
        <v>137</v>
      </c>
      <c r="L257" s="46"/>
      <c r="M257" s="213" t="s">
        <v>19</v>
      </c>
      <c r="N257" s="214" t="s">
        <v>43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157</v>
      </c>
      <c r="AT257" s="217" t="s">
        <v>133</v>
      </c>
      <c r="AU257" s="217" t="s">
        <v>82</v>
      </c>
      <c r="AY257" s="19" t="s">
        <v>130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80</v>
      </c>
      <c r="BK257" s="218">
        <f>ROUND(I257*H257,2)</f>
        <v>0</v>
      </c>
      <c r="BL257" s="19" t="s">
        <v>157</v>
      </c>
      <c r="BM257" s="217" t="s">
        <v>2304</v>
      </c>
    </row>
    <row r="258" s="2" customFormat="1">
      <c r="A258" s="40"/>
      <c r="B258" s="41"/>
      <c r="C258" s="42"/>
      <c r="D258" s="219" t="s">
        <v>140</v>
      </c>
      <c r="E258" s="42"/>
      <c r="F258" s="220" t="s">
        <v>2305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140</v>
      </c>
      <c r="AU258" s="19" t="s">
        <v>82</v>
      </c>
    </row>
    <row r="259" s="2" customFormat="1">
      <c r="A259" s="40"/>
      <c r="B259" s="41"/>
      <c r="C259" s="42"/>
      <c r="D259" s="224" t="s">
        <v>141</v>
      </c>
      <c r="E259" s="42"/>
      <c r="F259" s="225" t="s">
        <v>2306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141</v>
      </c>
      <c r="AU259" s="19" t="s">
        <v>82</v>
      </c>
    </row>
    <row r="260" s="2" customFormat="1" ht="16.5" customHeight="1">
      <c r="A260" s="40"/>
      <c r="B260" s="41"/>
      <c r="C260" s="258" t="s">
        <v>687</v>
      </c>
      <c r="D260" s="258" t="s">
        <v>166</v>
      </c>
      <c r="E260" s="259" t="s">
        <v>2307</v>
      </c>
      <c r="F260" s="260" t="s">
        <v>2308</v>
      </c>
      <c r="G260" s="261" t="s">
        <v>169</v>
      </c>
      <c r="H260" s="262">
        <v>3</v>
      </c>
      <c r="I260" s="263"/>
      <c r="J260" s="264">
        <f>ROUND(I260*H260,2)</f>
        <v>0</v>
      </c>
      <c r="K260" s="260" t="s">
        <v>137</v>
      </c>
      <c r="L260" s="265"/>
      <c r="M260" s="266" t="s">
        <v>19</v>
      </c>
      <c r="N260" s="267" t="s">
        <v>43</v>
      </c>
      <c r="O260" s="86"/>
      <c r="P260" s="215">
        <f>O260*H260</f>
        <v>0</v>
      </c>
      <c r="Q260" s="215">
        <v>0.00018000000000000001</v>
      </c>
      <c r="R260" s="215">
        <f>Q260*H260</f>
        <v>0.00054000000000000001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249</v>
      </c>
      <c r="AT260" s="217" t="s">
        <v>166</v>
      </c>
      <c r="AU260" s="217" t="s">
        <v>82</v>
      </c>
      <c r="AY260" s="19" t="s">
        <v>130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157</v>
      </c>
      <c r="BM260" s="217" t="s">
        <v>2309</v>
      </c>
    </row>
    <row r="261" s="2" customFormat="1">
      <c r="A261" s="40"/>
      <c r="B261" s="41"/>
      <c r="C261" s="42"/>
      <c r="D261" s="219" t="s">
        <v>140</v>
      </c>
      <c r="E261" s="42"/>
      <c r="F261" s="220" t="s">
        <v>2308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140</v>
      </c>
      <c r="AU261" s="19" t="s">
        <v>82</v>
      </c>
    </row>
    <row r="262" s="2" customFormat="1" ht="16.5" customHeight="1">
      <c r="A262" s="40"/>
      <c r="B262" s="41"/>
      <c r="C262" s="206" t="s">
        <v>694</v>
      </c>
      <c r="D262" s="206" t="s">
        <v>133</v>
      </c>
      <c r="E262" s="207" t="s">
        <v>2310</v>
      </c>
      <c r="F262" s="208" t="s">
        <v>2311</v>
      </c>
      <c r="G262" s="209" t="s">
        <v>169</v>
      </c>
      <c r="H262" s="210">
        <v>2</v>
      </c>
      <c r="I262" s="211"/>
      <c r="J262" s="212">
        <f>ROUND(I262*H262,2)</f>
        <v>0</v>
      </c>
      <c r="K262" s="208" t="s">
        <v>137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157</v>
      </c>
      <c r="AT262" s="217" t="s">
        <v>133</v>
      </c>
      <c r="AU262" s="217" t="s">
        <v>82</v>
      </c>
      <c r="AY262" s="19" t="s">
        <v>130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157</v>
      </c>
      <c r="BM262" s="217" t="s">
        <v>2312</v>
      </c>
    </row>
    <row r="263" s="2" customFormat="1">
      <c r="A263" s="40"/>
      <c r="B263" s="41"/>
      <c r="C263" s="42"/>
      <c r="D263" s="219" t="s">
        <v>140</v>
      </c>
      <c r="E263" s="42"/>
      <c r="F263" s="220" t="s">
        <v>2313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140</v>
      </c>
      <c r="AU263" s="19" t="s">
        <v>82</v>
      </c>
    </row>
    <row r="264" s="2" customFormat="1">
      <c r="A264" s="40"/>
      <c r="B264" s="41"/>
      <c r="C264" s="42"/>
      <c r="D264" s="224" t="s">
        <v>141</v>
      </c>
      <c r="E264" s="42"/>
      <c r="F264" s="225" t="s">
        <v>2314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141</v>
      </c>
      <c r="AU264" s="19" t="s">
        <v>82</v>
      </c>
    </row>
    <row r="265" s="2" customFormat="1" ht="16.5" customHeight="1">
      <c r="A265" s="40"/>
      <c r="B265" s="41"/>
      <c r="C265" s="258" t="s">
        <v>701</v>
      </c>
      <c r="D265" s="258" t="s">
        <v>166</v>
      </c>
      <c r="E265" s="259" t="s">
        <v>2315</v>
      </c>
      <c r="F265" s="260" t="s">
        <v>2316</v>
      </c>
      <c r="G265" s="261" t="s">
        <v>169</v>
      </c>
      <c r="H265" s="262">
        <v>2</v>
      </c>
      <c r="I265" s="263"/>
      <c r="J265" s="264">
        <f>ROUND(I265*H265,2)</f>
        <v>0</v>
      </c>
      <c r="K265" s="260" t="s">
        <v>137</v>
      </c>
      <c r="L265" s="265"/>
      <c r="M265" s="266" t="s">
        <v>19</v>
      </c>
      <c r="N265" s="267" t="s">
        <v>43</v>
      </c>
      <c r="O265" s="86"/>
      <c r="P265" s="215">
        <f>O265*H265</f>
        <v>0</v>
      </c>
      <c r="Q265" s="215">
        <v>0.00050000000000000001</v>
      </c>
      <c r="R265" s="215">
        <f>Q265*H265</f>
        <v>0.001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249</v>
      </c>
      <c r="AT265" s="217" t="s">
        <v>166</v>
      </c>
      <c r="AU265" s="217" t="s">
        <v>82</v>
      </c>
      <c r="AY265" s="19" t="s">
        <v>130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80</v>
      </c>
      <c r="BK265" s="218">
        <f>ROUND(I265*H265,2)</f>
        <v>0</v>
      </c>
      <c r="BL265" s="19" t="s">
        <v>157</v>
      </c>
      <c r="BM265" s="217" t="s">
        <v>2317</v>
      </c>
    </row>
    <row r="266" s="2" customFormat="1">
      <c r="A266" s="40"/>
      <c r="B266" s="41"/>
      <c r="C266" s="42"/>
      <c r="D266" s="219" t="s">
        <v>140</v>
      </c>
      <c r="E266" s="42"/>
      <c r="F266" s="220" t="s">
        <v>2316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140</v>
      </c>
      <c r="AU266" s="19" t="s">
        <v>82</v>
      </c>
    </row>
    <row r="267" s="2" customFormat="1" ht="21.75" customHeight="1">
      <c r="A267" s="40"/>
      <c r="B267" s="41"/>
      <c r="C267" s="206" t="s">
        <v>101</v>
      </c>
      <c r="D267" s="206" t="s">
        <v>133</v>
      </c>
      <c r="E267" s="207" t="s">
        <v>2318</v>
      </c>
      <c r="F267" s="208" t="s">
        <v>2319</v>
      </c>
      <c r="G267" s="209" t="s">
        <v>169</v>
      </c>
      <c r="H267" s="210">
        <v>1</v>
      </c>
      <c r="I267" s="211"/>
      <c r="J267" s="212">
        <f>ROUND(I267*H267,2)</f>
        <v>0</v>
      </c>
      <c r="K267" s="208" t="s">
        <v>137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157</v>
      </c>
      <c r="AT267" s="217" t="s">
        <v>133</v>
      </c>
      <c r="AU267" s="217" t="s">
        <v>82</v>
      </c>
      <c r="AY267" s="19" t="s">
        <v>130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157</v>
      </c>
      <c r="BM267" s="217" t="s">
        <v>2320</v>
      </c>
    </row>
    <row r="268" s="2" customFormat="1">
      <c r="A268" s="40"/>
      <c r="B268" s="41"/>
      <c r="C268" s="42"/>
      <c r="D268" s="219" t="s">
        <v>140</v>
      </c>
      <c r="E268" s="42"/>
      <c r="F268" s="220" t="s">
        <v>2321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140</v>
      </c>
      <c r="AU268" s="19" t="s">
        <v>82</v>
      </c>
    </row>
    <row r="269" s="2" customFormat="1">
      <c r="A269" s="40"/>
      <c r="B269" s="41"/>
      <c r="C269" s="42"/>
      <c r="D269" s="224" t="s">
        <v>141</v>
      </c>
      <c r="E269" s="42"/>
      <c r="F269" s="225" t="s">
        <v>2322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141</v>
      </c>
      <c r="AU269" s="19" t="s">
        <v>82</v>
      </c>
    </row>
    <row r="270" s="2" customFormat="1" ht="16.5" customHeight="1">
      <c r="A270" s="40"/>
      <c r="B270" s="41"/>
      <c r="C270" s="258" t="s">
        <v>714</v>
      </c>
      <c r="D270" s="258" t="s">
        <v>166</v>
      </c>
      <c r="E270" s="259" t="s">
        <v>2323</v>
      </c>
      <c r="F270" s="260" t="s">
        <v>2324</v>
      </c>
      <c r="G270" s="261" t="s">
        <v>169</v>
      </c>
      <c r="H270" s="262">
        <v>1</v>
      </c>
      <c r="I270" s="263"/>
      <c r="J270" s="264">
        <f>ROUND(I270*H270,2)</f>
        <v>0</v>
      </c>
      <c r="K270" s="260" t="s">
        <v>137</v>
      </c>
      <c r="L270" s="265"/>
      <c r="M270" s="266" t="s">
        <v>19</v>
      </c>
      <c r="N270" s="267" t="s">
        <v>43</v>
      </c>
      <c r="O270" s="86"/>
      <c r="P270" s="215">
        <f>O270*H270</f>
        <v>0</v>
      </c>
      <c r="Q270" s="215">
        <v>3.0000000000000001E-05</v>
      </c>
      <c r="R270" s="215">
        <f>Q270*H270</f>
        <v>3.0000000000000001E-05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249</v>
      </c>
      <c r="AT270" s="217" t="s">
        <v>166</v>
      </c>
      <c r="AU270" s="217" t="s">
        <v>82</v>
      </c>
      <c r="AY270" s="19" t="s">
        <v>130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157</v>
      </c>
      <c r="BM270" s="217" t="s">
        <v>2325</v>
      </c>
    </row>
    <row r="271" s="2" customFormat="1">
      <c r="A271" s="40"/>
      <c r="B271" s="41"/>
      <c r="C271" s="42"/>
      <c r="D271" s="219" t="s">
        <v>140</v>
      </c>
      <c r="E271" s="42"/>
      <c r="F271" s="220" t="s">
        <v>2324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140</v>
      </c>
      <c r="AU271" s="19" t="s">
        <v>82</v>
      </c>
    </row>
    <row r="272" s="2" customFormat="1" ht="16.5" customHeight="1">
      <c r="A272" s="40"/>
      <c r="B272" s="41"/>
      <c r="C272" s="206" t="s">
        <v>722</v>
      </c>
      <c r="D272" s="206" t="s">
        <v>133</v>
      </c>
      <c r="E272" s="207" t="s">
        <v>2326</v>
      </c>
      <c r="F272" s="208" t="s">
        <v>2327</v>
      </c>
      <c r="G272" s="209" t="s">
        <v>169</v>
      </c>
      <c r="H272" s="210">
        <v>1</v>
      </c>
      <c r="I272" s="211"/>
      <c r="J272" s="212">
        <f>ROUND(I272*H272,2)</f>
        <v>0</v>
      </c>
      <c r="K272" s="208" t="s">
        <v>137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157</v>
      </c>
      <c r="AT272" s="217" t="s">
        <v>133</v>
      </c>
      <c r="AU272" s="217" t="s">
        <v>82</v>
      </c>
      <c r="AY272" s="19" t="s">
        <v>130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157</v>
      </c>
      <c r="BM272" s="217" t="s">
        <v>2328</v>
      </c>
    </row>
    <row r="273" s="2" customFormat="1">
      <c r="A273" s="40"/>
      <c r="B273" s="41"/>
      <c r="C273" s="42"/>
      <c r="D273" s="219" t="s">
        <v>140</v>
      </c>
      <c r="E273" s="42"/>
      <c r="F273" s="220" t="s">
        <v>2329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140</v>
      </c>
      <c r="AU273" s="19" t="s">
        <v>82</v>
      </c>
    </row>
    <row r="274" s="2" customFormat="1">
      <c r="A274" s="40"/>
      <c r="B274" s="41"/>
      <c r="C274" s="42"/>
      <c r="D274" s="224" t="s">
        <v>141</v>
      </c>
      <c r="E274" s="42"/>
      <c r="F274" s="225" t="s">
        <v>2330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141</v>
      </c>
      <c r="AU274" s="19" t="s">
        <v>82</v>
      </c>
    </row>
    <row r="275" s="2" customFormat="1" ht="16.5" customHeight="1">
      <c r="A275" s="40"/>
      <c r="B275" s="41"/>
      <c r="C275" s="258" t="s">
        <v>730</v>
      </c>
      <c r="D275" s="258" t="s">
        <v>166</v>
      </c>
      <c r="E275" s="259" t="s">
        <v>2331</v>
      </c>
      <c r="F275" s="260" t="s">
        <v>2332</v>
      </c>
      <c r="G275" s="261" t="s">
        <v>169</v>
      </c>
      <c r="H275" s="262">
        <v>1</v>
      </c>
      <c r="I275" s="263"/>
      <c r="J275" s="264">
        <f>ROUND(I275*H275,2)</f>
        <v>0</v>
      </c>
      <c r="K275" s="260" t="s">
        <v>1106</v>
      </c>
      <c r="L275" s="265"/>
      <c r="M275" s="266" t="s">
        <v>19</v>
      </c>
      <c r="N275" s="267" t="s">
        <v>43</v>
      </c>
      <c r="O275" s="86"/>
      <c r="P275" s="215">
        <f>O275*H275</f>
        <v>0</v>
      </c>
      <c r="Q275" s="215">
        <v>0.00011</v>
      </c>
      <c r="R275" s="215">
        <f>Q275*H275</f>
        <v>0.00011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249</v>
      </c>
      <c r="AT275" s="217" t="s">
        <v>166</v>
      </c>
      <c r="AU275" s="217" t="s">
        <v>82</v>
      </c>
      <c r="AY275" s="19" t="s">
        <v>130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157</v>
      </c>
      <c r="BM275" s="217" t="s">
        <v>2333</v>
      </c>
    </row>
    <row r="276" s="2" customFormat="1">
      <c r="A276" s="40"/>
      <c r="B276" s="41"/>
      <c r="C276" s="42"/>
      <c r="D276" s="219" t="s">
        <v>140</v>
      </c>
      <c r="E276" s="42"/>
      <c r="F276" s="220" t="s">
        <v>2334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140</v>
      </c>
      <c r="AU276" s="19" t="s">
        <v>82</v>
      </c>
    </row>
    <row r="277" s="2" customFormat="1" ht="16.5" customHeight="1">
      <c r="A277" s="40"/>
      <c r="B277" s="41"/>
      <c r="C277" s="206" t="s">
        <v>737</v>
      </c>
      <c r="D277" s="206" t="s">
        <v>133</v>
      </c>
      <c r="E277" s="207" t="s">
        <v>2335</v>
      </c>
      <c r="F277" s="208" t="s">
        <v>2336</v>
      </c>
      <c r="G277" s="209" t="s">
        <v>169</v>
      </c>
      <c r="H277" s="210">
        <v>2</v>
      </c>
      <c r="I277" s="211"/>
      <c r="J277" s="212">
        <f>ROUND(I277*H277,2)</f>
        <v>0</v>
      </c>
      <c r="K277" s="208" t="s">
        <v>137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157</v>
      </c>
      <c r="AT277" s="217" t="s">
        <v>133</v>
      </c>
      <c r="AU277" s="217" t="s">
        <v>82</v>
      </c>
      <c r="AY277" s="19" t="s">
        <v>130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157</v>
      </c>
      <c r="BM277" s="217" t="s">
        <v>2337</v>
      </c>
    </row>
    <row r="278" s="2" customFormat="1">
      <c r="A278" s="40"/>
      <c r="B278" s="41"/>
      <c r="C278" s="42"/>
      <c r="D278" s="219" t="s">
        <v>140</v>
      </c>
      <c r="E278" s="42"/>
      <c r="F278" s="220" t="s">
        <v>2338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140</v>
      </c>
      <c r="AU278" s="19" t="s">
        <v>82</v>
      </c>
    </row>
    <row r="279" s="2" customFormat="1">
      <c r="A279" s="40"/>
      <c r="B279" s="41"/>
      <c r="C279" s="42"/>
      <c r="D279" s="224" t="s">
        <v>141</v>
      </c>
      <c r="E279" s="42"/>
      <c r="F279" s="225" t="s">
        <v>2339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141</v>
      </c>
      <c r="AU279" s="19" t="s">
        <v>82</v>
      </c>
    </row>
    <row r="280" s="2" customFormat="1" ht="16.5" customHeight="1">
      <c r="A280" s="40"/>
      <c r="B280" s="41"/>
      <c r="C280" s="258" t="s">
        <v>743</v>
      </c>
      <c r="D280" s="258" t="s">
        <v>166</v>
      </c>
      <c r="E280" s="259" t="s">
        <v>2340</v>
      </c>
      <c r="F280" s="260" t="s">
        <v>2341</v>
      </c>
      <c r="G280" s="261" t="s">
        <v>169</v>
      </c>
      <c r="H280" s="262">
        <v>2</v>
      </c>
      <c r="I280" s="263"/>
      <c r="J280" s="264">
        <f>ROUND(I280*H280,2)</f>
        <v>0</v>
      </c>
      <c r="K280" s="260" t="s">
        <v>1106</v>
      </c>
      <c r="L280" s="265"/>
      <c r="M280" s="266" t="s">
        <v>19</v>
      </c>
      <c r="N280" s="267" t="s">
        <v>43</v>
      </c>
      <c r="O280" s="86"/>
      <c r="P280" s="215">
        <f>O280*H280</f>
        <v>0</v>
      </c>
      <c r="Q280" s="215">
        <v>0.00031</v>
      </c>
      <c r="R280" s="215">
        <f>Q280*H280</f>
        <v>0.00062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249</v>
      </c>
      <c r="AT280" s="217" t="s">
        <v>166</v>
      </c>
      <c r="AU280" s="217" t="s">
        <v>82</v>
      </c>
      <c r="AY280" s="19" t="s">
        <v>130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157</v>
      </c>
      <c r="BM280" s="217" t="s">
        <v>2342</v>
      </c>
    </row>
    <row r="281" s="2" customFormat="1">
      <c r="A281" s="40"/>
      <c r="B281" s="41"/>
      <c r="C281" s="42"/>
      <c r="D281" s="219" t="s">
        <v>140</v>
      </c>
      <c r="E281" s="42"/>
      <c r="F281" s="220" t="s">
        <v>2343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140</v>
      </c>
      <c r="AU281" s="19" t="s">
        <v>82</v>
      </c>
    </row>
    <row r="282" s="12" customFormat="1" ht="25.92" customHeight="1">
      <c r="A282" s="12"/>
      <c r="B282" s="190"/>
      <c r="C282" s="191"/>
      <c r="D282" s="192" t="s">
        <v>71</v>
      </c>
      <c r="E282" s="193" t="s">
        <v>795</v>
      </c>
      <c r="F282" s="193" t="s">
        <v>796</v>
      </c>
      <c r="G282" s="191"/>
      <c r="H282" s="191"/>
      <c r="I282" s="194"/>
      <c r="J282" s="195">
        <f>BK282</f>
        <v>0</v>
      </c>
      <c r="K282" s="191"/>
      <c r="L282" s="196"/>
      <c r="M282" s="197"/>
      <c r="N282" s="198"/>
      <c r="O282" s="198"/>
      <c r="P282" s="199">
        <f>P283+P302</f>
        <v>0</v>
      </c>
      <c r="Q282" s="198"/>
      <c r="R282" s="199">
        <f>R283+R302</f>
        <v>0.98487000000000013</v>
      </c>
      <c r="S282" s="198"/>
      <c r="T282" s="200">
        <f>T283+T302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1" t="s">
        <v>82</v>
      </c>
      <c r="AT282" s="202" t="s">
        <v>71</v>
      </c>
      <c r="AU282" s="202" t="s">
        <v>72</v>
      </c>
      <c r="AY282" s="201" t="s">
        <v>130</v>
      </c>
      <c r="BK282" s="203">
        <f>BK283+BK302</f>
        <v>0</v>
      </c>
    </row>
    <row r="283" s="12" customFormat="1" ht="22.8" customHeight="1">
      <c r="A283" s="12"/>
      <c r="B283" s="190"/>
      <c r="C283" s="191"/>
      <c r="D283" s="192" t="s">
        <v>71</v>
      </c>
      <c r="E283" s="204" t="s">
        <v>2344</v>
      </c>
      <c r="F283" s="204" t="s">
        <v>2345</v>
      </c>
      <c r="G283" s="191"/>
      <c r="H283" s="191"/>
      <c r="I283" s="194"/>
      <c r="J283" s="205">
        <f>BK283</f>
        <v>0</v>
      </c>
      <c r="K283" s="191"/>
      <c r="L283" s="196"/>
      <c r="M283" s="197"/>
      <c r="N283" s="198"/>
      <c r="O283" s="198"/>
      <c r="P283" s="199">
        <f>SUM(P284:P301)</f>
        <v>0</v>
      </c>
      <c r="Q283" s="198"/>
      <c r="R283" s="199">
        <f>SUM(R284:R301)</f>
        <v>0.066269999999999996</v>
      </c>
      <c r="S283" s="198"/>
      <c r="T283" s="200">
        <f>SUM(T284:T301)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1" t="s">
        <v>82</v>
      </c>
      <c r="AT283" s="202" t="s">
        <v>71</v>
      </c>
      <c r="AU283" s="202" t="s">
        <v>80</v>
      </c>
      <c r="AY283" s="201" t="s">
        <v>130</v>
      </c>
      <c r="BK283" s="203">
        <f>SUM(BK284:BK301)</f>
        <v>0</v>
      </c>
    </row>
    <row r="284" s="2" customFormat="1" ht="16.5" customHeight="1">
      <c r="A284" s="40"/>
      <c r="B284" s="41"/>
      <c r="C284" s="206" t="s">
        <v>749</v>
      </c>
      <c r="D284" s="206" t="s">
        <v>133</v>
      </c>
      <c r="E284" s="207" t="s">
        <v>2346</v>
      </c>
      <c r="F284" s="208" t="s">
        <v>2347</v>
      </c>
      <c r="G284" s="209" t="s">
        <v>302</v>
      </c>
      <c r="H284" s="210">
        <v>51</v>
      </c>
      <c r="I284" s="211"/>
      <c r="J284" s="212">
        <f>ROUND(I284*H284,2)</f>
        <v>0</v>
      </c>
      <c r="K284" s="208" t="s">
        <v>137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311</v>
      </c>
      <c r="AT284" s="217" t="s">
        <v>133</v>
      </c>
      <c r="AU284" s="217" t="s">
        <v>82</v>
      </c>
      <c r="AY284" s="19" t="s">
        <v>130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311</v>
      </c>
      <c r="BM284" s="217" t="s">
        <v>2348</v>
      </c>
    </row>
    <row r="285" s="2" customFormat="1">
      <c r="A285" s="40"/>
      <c r="B285" s="41"/>
      <c r="C285" s="42"/>
      <c r="D285" s="219" t="s">
        <v>140</v>
      </c>
      <c r="E285" s="42"/>
      <c r="F285" s="220" t="s">
        <v>2349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82</v>
      </c>
    </row>
    <row r="286" s="2" customFormat="1">
      <c r="A286" s="40"/>
      <c r="B286" s="41"/>
      <c r="C286" s="42"/>
      <c r="D286" s="224" t="s">
        <v>141</v>
      </c>
      <c r="E286" s="42"/>
      <c r="F286" s="225" t="s">
        <v>2350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141</v>
      </c>
      <c r="AU286" s="19" t="s">
        <v>82</v>
      </c>
    </row>
    <row r="287" s="2" customFormat="1" ht="16.5" customHeight="1">
      <c r="A287" s="40"/>
      <c r="B287" s="41"/>
      <c r="C287" s="258" t="s">
        <v>755</v>
      </c>
      <c r="D287" s="258" t="s">
        <v>166</v>
      </c>
      <c r="E287" s="259" t="s">
        <v>2042</v>
      </c>
      <c r="F287" s="260" t="s">
        <v>2043</v>
      </c>
      <c r="G287" s="261" t="s">
        <v>2044</v>
      </c>
      <c r="H287" s="262">
        <v>53.549999999999997</v>
      </c>
      <c r="I287" s="263"/>
      <c r="J287" s="264">
        <f>ROUND(I287*H287,2)</f>
        <v>0</v>
      </c>
      <c r="K287" s="260" t="s">
        <v>137</v>
      </c>
      <c r="L287" s="265"/>
      <c r="M287" s="266" t="s">
        <v>19</v>
      </c>
      <c r="N287" s="267" t="s">
        <v>43</v>
      </c>
      <c r="O287" s="86"/>
      <c r="P287" s="215">
        <f>O287*H287</f>
        <v>0</v>
      </c>
      <c r="Q287" s="215">
        <v>0.001</v>
      </c>
      <c r="R287" s="215">
        <f>Q287*H287</f>
        <v>0.05355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425</v>
      </c>
      <c r="AT287" s="217" t="s">
        <v>166</v>
      </c>
      <c r="AU287" s="217" t="s">
        <v>82</v>
      </c>
      <c r="AY287" s="19" t="s">
        <v>130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311</v>
      </c>
      <c r="BM287" s="217" t="s">
        <v>2351</v>
      </c>
    </row>
    <row r="288" s="2" customFormat="1">
      <c r="A288" s="40"/>
      <c r="B288" s="41"/>
      <c r="C288" s="42"/>
      <c r="D288" s="219" t="s">
        <v>140</v>
      </c>
      <c r="E288" s="42"/>
      <c r="F288" s="220" t="s">
        <v>2043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140</v>
      </c>
      <c r="AU288" s="19" t="s">
        <v>82</v>
      </c>
    </row>
    <row r="289" s="13" customFormat="1">
      <c r="A289" s="13"/>
      <c r="B289" s="226"/>
      <c r="C289" s="227"/>
      <c r="D289" s="219" t="s">
        <v>147</v>
      </c>
      <c r="E289" s="228" t="s">
        <v>19</v>
      </c>
      <c r="F289" s="229" t="s">
        <v>2352</v>
      </c>
      <c r="G289" s="227"/>
      <c r="H289" s="230">
        <v>53.549999999999997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147</v>
      </c>
      <c r="AU289" s="236" t="s">
        <v>82</v>
      </c>
      <c r="AV289" s="13" t="s">
        <v>82</v>
      </c>
      <c r="AW289" s="13" t="s">
        <v>33</v>
      </c>
      <c r="AX289" s="13" t="s">
        <v>80</v>
      </c>
      <c r="AY289" s="236" t="s">
        <v>130</v>
      </c>
    </row>
    <row r="290" s="2" customFormat="1" ht="16.5" customHeight="1">
      <c r="A290" s="40"/>
      <c r="B290" s="41"/>
      <c r="C290" s="258" t="s">
        <v>761</v>
      </c>
      <c r="D290" s="258" t="s">
        <v>166</v>
      </c>
      <c r="E290" s="259" t="s">
        <v>2353</v>
      </c>
      <c r="F290" s="260" t="s">
        <v>2354</v>
      </c>
      <c r="G290" s="261" t="s">
        <v>169</v>
      </c>
      <c r="H290" s="262">
        <v>4</v>
      </c>
      <c r="I290" s="263"/>
      <c r="J290" s="264">
        <f>ROUND(I290*H290,2)</f>
        <v>0</v>
      </c>
      <c r="K290" s="260" t="s">
        <v>137</v>
      </c>
      <c r="L290" s="265"/>
      <c r="M290" s="266" t="s">
        <v>19</v>
      </c>
      <c r="N290" s="267" t="s">
        <v>43</v>
      </c>
      <c r="O290" s="86"/>
      <c r="P290" s="215">
        <f>O290*H290</f>
        <v>0</v>
      </c>
      <c r="Q290" s="215">
        <v>0.00018000000000000001</v>
      </c>
      <c r="R290" s="215">
        <f>Q290*H290</f>
        <v>0.00072000000000000005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425</v>
      </c>
      <c r="AT290" s="217" t="s">
        <v>166</v>
      </c>
      <c r="AU290" s="217" t="s">
        <v>82</v>
      </c>
      <c r="AY290" s="19" t="s">
        <v>130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311</v>
      </c>
      <c r="BM290" s="217" t="s">
        <v>2355</v>
      </c>
    </row>
    <row r="291" s="2" customFormat="1">
      <c r="A291" s="40"/>
      <c r="B291" s="41"/>
      <c r="C291" s="42"/>
      <c r="D291" s="219" t="s">
        <v>140</v>
      </c>
      <c r="E291" s="42"/>
      <c r="F291" s="220" t="s">
        <v>2354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140</v>
      </c>
      <c r="AU291" s="19" t="s">
        <v>82</v>
      </c>
    </row>
    <row r="292" s="2" customFormat="1" ht="16.5" customHeight="1">
      <c r="A292" s="40"/>
      <c r="B292" s="41"/>
      <c r="C292" s="206" t="s">
        <v>767</v>
      </c>
      <c r="D292" s="206" t="s">
        <v>133</v>
      </c>
      <c r="E292" s="207" t="s">
        <v>2356</v>
      </c>
      <c r="F292" s="208" t="s">
        <v>2357</v>
      </c>
      <c r="G292" s="209" t="s">
        <v>302</v>
      </c>
      <c r="H292" s="210">
        <v>70</v>
      </c>
      <c r="I292" s="211"/>
      <c r="J292" s="212">
        <f>ROUND(I292*H292,2)</f>
        <v>0</v>
      </c>
      <c r="K292" s="208" t="s">
        <v>137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311</v>
      </c>
      <c r="AT292" s="217" t="s">
        <v>133</v>
      </c>
      <c r="AU292" s="217" t="s">
        <v>82</v>
      </c>
      <c r="AY292" s="19" t="s">
        <v>130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311</v>
      </c>
      <c r="BM292" s="217" t="s">
        <v>2358</v>
      </c>
    </row>
    <row r="293" s="2" customFormat="1">
      <c r="A293" s="40"/>
      <c r="B293" s="41"/>
      <c r="C293" s="42"/>
      <c r="D293" s="219" t="s">
        <v>140</v>
      </c>
      <c r="E293" s="42"/>
      <c r="F293" s="220" t="s">
        <v>2359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82</v>
      </c>
    </row>
    <row r="294" s="2" customFormat="1">
      <c r="A294" s="40"/>
      <c r="B294" s="41"/>
      <c r="C294" s="42"/>
      <c r="D294" s="224" t="s">
        <v>141</v>
      </c>
      <c r="E294" s="42"/>
      <c r="F294" s="225" t="s">
        <v>2360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141</v>
      </c>
      <c r="AU294" s="19" t="s">
        <v>82</v>
      </c>
    </row>
    <row r="295" s="2" customFormat="1" ht="21.75" customHeight="1">
      <c r="A295" s="40"/>
      <c r="B295" s="41"/>
      <c r="C295" s="258" t="s">
        <v>773</v>
      </c>
      <c r="D295" s="258" t="s">
        <v>166</v>
      </c>
      <c r="E295" s="259" t="s">
        <v>2361</v>
      </c>
      <c r="F295" s="260" t="s">
        <v>2362</v>
      </c>
      <c r="G295" s="261" t="s">
        <v>302</v>
      </c>
      <c r="H295" s="262">
        <v>73.5</v>
      </c>
      <c r="I295" s="263"/>
      <c r="J295" s="264">
        <f>ROUND(I295*H295,2)</f>
        <v>0</v>
      </c>
      <c r="K295" s="260" t="s">
        <v>137</v>
      </c>
      <c r="L295" s="265"/>
      <c r="M295" s="266" t="s">
        <v>19</v>
      </c>
      <c r="N295" s="267" t="s">
        <v>43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425</v>
      </c>
      <c r="AT295" s="217" t="s">
        <v>166</v>
      </c>
      <c r="AU295" s="217" t="s">
        <v>82</v>
      </c>
      <c r="AY295" s="19" t="s">
        <v>130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311</v>
      </c>
      <c r="BM295" s="217" t="s">
        <v>2363</v>
      </c>
    </row>
    <row r="296" s="2" customFormat="1">
      <c r="A296" s="40"/>
      <c r="B296" s="41"/>
      <c r="C296" s="42"/>
      <c r="D296" s="219" t="s">
        <v>140</v>
      </c>
      <c r="E296" s="42"/>
      <c r="F296" s="220" t="s">
        <v>2362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140</v>
      </c>
      <c r="AU296" s="19" t="s">
        <v>82</v>
      </c>
    </row>
    <row r="297" s="2" customFormat="1" ht="16.5" customHeight="1">
      <c r="A297" s="40"/>
      <c r="B297" s="41"/>
      <c r="C297" s="206" t="s">
        <v>780</v>
      </c>
      <c r="D297" s="206" t="s">
        <v>133</v>
      </c>
      <c r="E297" s="207" t="s">
        <v>2364</v>
      </c>
      <c r="F297" s="208" t="s">
        <v>2365</v>
      </c>
      <c r="G297" s="209" t="s">
        <v>169</v>
      </c>
      <c r="H297" s="210">
        <v>6</v>
      </c>
      <c r="I297" s="211"/>
      <c r="J297" s="212">
        <f>ROUND(I297*H297,2)</f>
        <v>0</v>
      </c>
      <c r="K297" s="208" t="s">
        <v>137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311</v>
      </c>
      <c r="AT297" s="217" t="s">
        <v>133</v>
      </c>
      <c r="AU297" s="217" t="s">
        <v>82</v>
      </c>
      <c r="AY297" s="19" t="s">
        <v>130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311</v>
      </c>
      <c r="BM297" s="217" t="s">
        <v>2366</v>
      </c>
    </row>
    <row r="298" s="2" customFormat="1">
      <c r="A298" s="40"/>
      <c r="B298" s="41"/>
      <c r="C298" s="42"/>
      <c r="D298" s="219" t="s">
        <v>140</v>
      </c>
      <c r="E298" s="42"/>
      <c r="F298" s="220" t="s">
        <v>2367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140</v>
      </c>
      <c r="AU298" s="19" t="s">
        <v>82</v>
      </c>
    </row>
    <row r="299" s="2" customFormat="1">
      <c r="A299" s="40"/>
      <c r="B299" s="41"/>
      <c r="C299" s="42"/>
      <c r="D299" s="224" t="s">
        <v>141</v>
      </c>
      <c r="E299" s="42"/>
      <c r="F299" s="225" t="s">
        <v>2368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141</v>
      </c>
      <c r="AU299" s="19" t="s">
        <v>82</v>
      </c>
    </row>
    <row r="300" s="2" customFormat="1" ht="16.5" customHeight="1">
      <c r="A300" s="40"/>
      <c r="B300" s="41"/>
      <c r="C300" s="258" t="s">
        <v>789</v>
      </c>
      <c r="D300" s="258" t="s">
        <v>166</v>
      </c>
      <c r="E300" s="259" t="s">
        <v>2369</v>
      </c>
      <c r="F300" s="260" t="s">
        <v>2370</v>
      </c>
      <c r="G300" s="261" t="s">
        <v>169</v>
      </c>
      <c r="H300" s="262">
        <v>6</v>
      </c>
      <c r="I300" s="263"/>
      <c r="J300" s="264">
        <f>ROUND(I300*H300,2)</f>
        <v>0</v>
      </c>
      <c r="K300" s="260" t="s">
        <v>137</v>
      </c>
      <c r="L300" s="265"/>
      <c r="M300" s="266" t="s">
        <v>19</v>
      </c>
      <c r="N300" s="267" t="s">
        <v>43</v>
      </c>
      <c r="O300" s="86"/>
      <c r="P300" s="215">
        <f>O300*H300</f>
        <v>0</v>
      </c>
      <c r="Q300" s="215">
        <v>0.002</v>
      </c>
      <c r="R300" s="215">
        <f>Q300*H300</f>
        <v>0.012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425</v>
      </c>
      <c r="AT300" s="217" t="s">
        <v>166</v>
      </c>
      <c r="AU300" s="217" t="s">
        <v>82</v>
      </c>
      <c r="AY300" s="19" t="s">
        <v>130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80</v>
      </c>
      <c r="BK300" s="218">
        <f>ROUND(I300*H300,2)</f>
        <v>0</v>
      </c>
      <c r="BL300" s="19" t="s">
        <v>311</v>
      </c>
      <c r="BM300" s="217" t="s">
        <v>2371</v>
      </c>
    </row>
    <row r="301" s="2" customFormat="1">
      <c r="A301" s="40"/>
      <c r="B301" s="41"/>
      <c r="C301" s="42"/>
      <c r="D301" s="219" t="s">
        <v>140</v>
      </c>
      <c r="E301" s="42"/>
      <c r="F301" s="220" t="s">
        <v>2370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140</v>
      </c>
      <c r="AU301" s="19" t="s">
        <v>82</v>
      </c>
    </row>
    <row r="302" s="12" customFormat="1" ht="22.8" customHeight="1">
      <c r="A302" s="12"/>
      <c r="B302" s="190"/>
      <c r="C302" s="191"/>
      <c r="D302" s="192" t="s">
        <v>71</v>
      </c>
      <c r="E302" s="204" t="s">
        <v>2372</v>
      </c>
      <c r="F302" s="204" t="s">
        <v>2373</v>
      </c>
      <c r="G302" s="191"/>
      <c r="H302" s="191"/>
      <c r="I302" s="194"/>
      <c r="J302" s="205">
        <f>BK302</f>
        <v>0</v>
      </c>
      <c r="K302" s="191"/>
      <c r="L302" s="196"/>
      <c r="M302" s="197"/>
      <c r="N302" s="198"/>
      <c r="O302" s="198"/>
      <c r="P302" s="199">
        <f>SUM(P303:P337)</f>
        <v>0</v>
      </c>
      <c r="Q302" s="198"/>
      <c r="R302" s="199">
        <f>SUM(R303:R337)</f>
        <v>0.91860000000000019</v>
      </c>
      <c r="S302" s="198"/>
      <c r="T302" s="200">
        <f>SUM(T303:T337)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82</v>
      </c>
      <c r="AT302" s="202" t="s">
        <v>71</v>
      </c>
      <c r="AU302" s="202" t="s">
        <v>80</v>
      </c>
      <c r="AY302" s="201" t="s">
        <v>130</v>
      </c>
      <c r="BK302" s="203">
        <f>SUM(BK303:BK337)</f>
        <v>0</v>
      </c>
    </row>
    <row r="303" s="2" customFormat="1" ht="16.5" customHeight="1">
      <c r="A303" s="40"/>
      <c r="B303" s="41"/>
      <c r="C303" s="206" t="s">
        <v>799</v>
      </c>
      <c r="D303" s="206" t="s">
        <v>133</v>
      </c>
      <c r="E303" s="207" t="s">
        <v>2374</v>
      </c>
      <c r="F303" s="208" t="s">
        <v>2375</v>
      </c>
      <c r="G303" s="209" t="s">
        <v>169</v>
      </c>
      <c r="H303" s="210">
        <v>19</v>
      </c>
      <c r="I303" s="211"/>
      <c r="J303" s="212">
        <f>ROUND(I303*H303,2)</f>
        <v>0</v>
      </c>
      <c r="K303" s="208" t="s">
        <v>137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311</v>
      </c>
      <c r="AT303" s="217" t="s">
        <v>133</v>
      </c>
      <c r="AU303" s="217" t="s">
        <v>82</v>
      </c>
      <c r="AY303" s="19" t="s">
        <v>130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311</v>
      </c>
      <c r="BM303" s="217" t="s">
        <v>2376</v>
      </c>
    </row>
    <row r="304" s="2" customFormat="1">
      <c r="A304" s="40"/>
      <c r="B304" s="41"/>
      <c r="C304" s="42"/>
      <c r="D304" s="219" t="s">
        <v>140</v>
      </c>
      <c r="E304" s="42"/>
      <c r="F304" s="220" t="s">
        <v>2377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140</v>
      </c>
      <c r="AU304" s="19" t="s">
        <v>82</v>
      </c>
    </row>
    <row r="305" s="2" customFormat="1">
      <c r="A305" s="40"/>
      <c r="B305" s="41"/>
      <c r="C305" s="42"/>
      <c r="D305" s="224" t="s">
        <v>141</v>
      </c>
      <c r="E305" s="42"/>
      <c r="F305" s="225" t="s">
        <v>2378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141</v>
      </c>
      <c r="AU305" s="19" t="s">
        <v>82</v>
      </c>
    </row>
    <row r="306" s="2" customFormat="1" ht="24.15" customHeight="1">
      <c r="A306" s="40"/>
      <c r="B306" s="41"/>
      <c r="C306" s="258" t="s">
        <v>806</v>
      </c>
      <c r="D306" s="258" t="s">
        <v>166</v>
      </c>
      <c r="E306" s="259" t="s">
        <v>2379</v>
      </c>
      <c r="F306" s="260" t="s">
        <v>2380</v>
      </c>
      <c r="G306" s="261" t="s">
        <v>169</v>
      </c>
      <c r="H306" s="262">
        <v>19</v>
      </c>
      <c r="I306" s="263"/>
      <c r="J306" s="264">
        <f>ROUND(I306*H306,2)</f>
        <v>0</v>
      </c>
      <c r="K306" s="260" t="s">
        <v>137</v>
      </c>
      <c r="L306" s="265"/>
      <c r="M306" s="266" t="s">
        <v>19</v>
      </c>
      <c r="N306" s="267" t="s">
        <v>43</v>
      </c>
      <c r="O306" s="86"/>
      <c r="P306" s="215">
        <f>O306*H306</f>
        <v>0</v>
      </c>
      <c r="Q306" s="215">
        <v>0.01</v>
      </c>
      <c r="R306" s="215">
        <f>Q306*H306</f>
        <v>0.19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425</v>
      </c>
      <c r="AT306" s="217" t="s">
        <v>166</v>
      </c>
      <c r="AU306" s="217" t="s">
        <v>82</v>
      </c>
      <c r="AY306" s="19" t="s">
        <v>130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311</v>
      </c>
      <c r="BM306" s="217" t="s">
        <v>2381</v>
      </c>
    </row>
    <row r="307" s="2" customFormat="1">
      <c r="A307" s="40"/>
      <c r="B307" s="41"/>
      <c r="C307" s="42"/>
      <c r="D307" s="219" t="s">
        <v>140</v>
      </c>
      <c r="E307" s="42"/>
      <c r="F307" s="220" t="s">
        <v>2380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140</v>
      </c>
      <c r="AU307" s="19" t="s">
        <v>82</v>
      </c>
    </row>
    <row r="308" s="2" customFormat="1" ht="16.5" customHeight="1">
      <c r="A308" s="40"/>
      <c r="B308" s="41"/>
      <c r="C308" s="206" t="s">
        <v>811</v>
      </c>
      <c r="D308" s="206" t="s">
        <v>133</v>
      </c>
      <c r="E308" s="207" t="s">
        <v>2382</v>
      </c>
      <c r="F308" s="208" t="s">
        <v>2383</v>
      </c>
      <c r="G308" s="209" t="s">
        <v>169</v>
      </c>
      <c r="H308" s="210">
        <v>19</v>
      </c>
      <c r="I308" s="211"/>
      <c r="J308" s="212">
        <f>ROUND(I308*H308,2)</f>
        <v>0</v>
      </c>
      <c r="K308" s="208" t="s">
        <v>137</v>
      </c>
      <c r="L308" s="46"/>
      <c r="M308" s="213" t="s">
        <v>19</v>
      </c>
      <c r="N308" s="214" t="s">
        <v>43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311</v>
      </c>
      <c r="AT308" s="217" t="s">
        <v>133</v>
      </c>
      <c r="AU308" s="217" t="s">
        <v>82</v>
      </c>
      <c r="AY308" s="19" t="s">
        <v>130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80</v>
      </c>
      <c r="BK308" s="218">
        <f>ROUND(I308*H308,2)</f>
        <v>0</v>
      </c>
      <c r="BL308" s="19" t="s">
        <v>311</v>
      </c>
      <c r="BM308" s="217" t="s">
        <v>2384</v>
      </c>
    </row>
    <row r="309" s="2" customFormat="1">
      <c r="A309" s="40"/>
      <c r="B309" s="41"/>
      <c r="C309" s="42"/>
      <c r="D309" s="219" t="s">
        <v>140</v>
      </c>
      <c r="E309" s="42"/>
      <c r="F309" s="220" t="s">
        <v>2385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140</v>
      </c>
      <c r="AU309" s="19" t="s">
        <v>82</v>
      </c>
    </row>
    <row r="310" s="2" customFormat="1">
      <c r="A310" s="40"/>
      <c r="B310" s="41"/>
      <c r="C310" s="42"/>
      <c r="D310" s="224" t="s">
        <v>141</v>
      </c>
      <c r="E310" s="42"/>
      <c r="F310" s="225" t="s">
        <v>2386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141</v>
      </c>
      <c r="AU310" s="19" t="s">
        <v>82</v>
      </c>
    </row>
    <row r="311" s="2" customFormat="1" ht="16.5" customHeight="1">
      <c r="A311" s="40"/>
      <c r="B311" s="41"/>
      <c r="C311" s="258" t="s">
        <v>819</v>
      </c>
      <c r="D311" s="258" t="s">
        <v>166</v>
      </c>
      <c r="E311" s="259" t="s">
        <v>2387</v>
      </c>
      <c r="F311" s="260" t="s">
        <v>2388</v>
      </c>
      <c r="G311" s="261" t="s">
        <v>169</v>
      </c>
      <c r="H311" s="262">
        <v>19</v>
      </c>
      <c r="I311" s="263"/>
      <c r="J311" s="264">
        <f>ROUND(I311*H311,2)</f>
        <v>0</v>
      </c>
      <c r="K311" s="260" t="s">
        <v>137</v>
      </c>
      <c r="L311" s="265"/>
      <c r="M311" s="266" t="s">
        <v>19</v>
      </c>
      <c r="N311" s="267" t="s">
        <v>43</v>
      </c>
      <c r="O311" s="86"/>
      <c r="P311" s="215">
        <f>O311*H311</f>
        <v>0</v>
      </c>
      <c r="Q311" s="215">
        <v>0.029000000000000001</v>
      </c>
      <c r="R311" s="215">
        <f>Q311*H311</f>
        <v>0.55100000000000005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425</v>
      </c>
      <c r="AT311" s="217" t="s">
        <v>166</v>
      </c>
      <c r="AU311" s="217" t="s">
        <v>82</v>
      </c>
      <c r="AY311" s="19" t="s">
        <v>130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311</v>
      </c>
      <c r="BM311" s="217" t="s">
        <v>2389</v>
      </c>
    </row>
    <row r="312" s="2" customFormat="1">
      <c r="A312" s="40"/>
      <c r="B312" s="41"/>
      <c r="C312" s="42"/>
      <c r="D312" s="219" t="s">
        <v>140</v>
      </c>
      <c r="E312" s="42"/>
      <c r="F312" s="220" t="s">
        <v>2388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140</v>
      </c>
      <c r="AU312" s="19" t="s">
        <v>82</v>
      </c>
    </row>
    <row r="313" s="2" customFormat="1" ht="24.15" customHeight="1">
      <c r="A313" s="40"/>
      <c r="B313" s="41"/>
      <c r="C313" s="206" t="s">
        <v>824</v>
      </c>
      <c r="D313" s="206" t="s">
        <v>133</v>
      </c>
      <c r="E313" s="207" t="s">
        <v>2390</v>
      </c>
      <c r="F313" s="208" t="s">
        <v>2391</v>
      </c>
      <c r="G313" s="209" t="s">
        <v>169</v>
      </c>
      <c r="H313" s="210">
        <v>3</v>
      </c>
      <c r="I313" s="211"/>
      <c r="J313" s="212">
        <f>ROUND(I313*H313,2)</f>
        <v>0</v>
      </c>
      <c r="K313" s="208" t="s">
        <v>137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311</v>
      </c>
      <c r="AT313" s="217" t="s">
        <v>133</v>
      </c>
      <c r="AU313" s="217" t="s">
        <v>82</v>
      </c>
      <c r="AY313" s="19" t="s">
        <v>130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311</v>
      </c>
      <c r="BM313" s="217" t="s">
        <v>2392</v>
      </c>
    </row>
    <row r="314" s="2" customFormat="1">
      <c r="A314" s="40"/>
      <c r="B314" s="41"/>
      <c r="C314" s="42"/>
      <c r="D314" s="219" t="s">
        <v>140</v>
      </c>
      <c r="E314" s="42"/>
      <c r="F314" s="220" t="s">
        <v>2393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140</v>
      </c>
      <c r="AU314" s="19" t="s">
        <v>82</v>
      </c>
    </row>
    <row r="315" s="2" customFormat="1">
      <c r="A315" s="40"/>
      <c r="B315" s="41"/>
      <c r="C315" s="42"/>
      <c r="D315" s="224" t="s">
        <v>141</v>
      </c>
      <c r="E315" s="42"/>
      <c r="F315" s="225" t="s">
        <v>2394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141</v>
      </c>
      <c r="AU315" s="19" t="s">
        <v>82</v>
      </c>
    </row>
    <row r="316" s="2" customFormat="1" ht="16.5" customHeight="1">
      <c r="A316" s="40"/>
      <c r="B316" s="41"/>
      <c r="C316" s="258" t="s">
        <v>833</v>
      </c>
      <c r="D316" s="258" t="s">
        <v>166</v>
      </c>
      <c r="E316" s="259" t="s">
        <v>2395</v>
      </c>
      <c r="F316" s="260" t="s">
        <v>2396</v>
      </c>
      <c r="G316" s="261" t="s">
        <v>169</v>
      </c>
      <c r="H316" s="262">
        <v>3</v>
      </c>
      <c r="I316" s="263"/>
      <c r="J316" s="264">
        <f>ROUND(I316*H316,2)</f>
        <v>0</v>
      </c>
      <c r="K316" s="260" t="s">
        <v>137</v>
      </c>
      <c r="L316" s="265"/>
      <c r="M316" s="266" t="s">
        <v>19</v>
      </c>
      <c r="N316" s="267" t="s">
        <v>43</v>
      </c>
      <c r="O316" s="86"/>
      <c r="P316" s="215">
        <f>O316*H316</f>
        <v>0</v>
      </c>
      <c r="Q316" s="215">
        <v>0.021999999999999999</v>
      </c>
      <c r="R316" s="215">
        <f>Q316*H316</f>
        <v>0.066000000000000003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425</v>
      </c>
      <c r="AT316" s="217" t="s">
        <v>166</v>
      </c>
      <c r="AU316" s="217" t="s">
        <v>82</v>
      </c>
      <c r="AY316" s="19" t="s">
        <v>130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311</v>
      </c>
      <c r="BM316" s="217" t="s">
        <v>2397</v>
      </c>
    </row>
    <row r="317" s="2" customFormat="1">
      <c r="A317" s="40"/>
      <c r="B317" s="41"/>
      <c r="C317" s="42"/>
      <c r="D317" s="219" t="s">
        <v>140</v>
      </c>
      <c r="E317" s="42"/>
      <c r="F317" s="220" t="s">
        <v>2396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140</v>
      </c>
      <c r="AU317" s="19" t="s">
        <v>82</v>
      </c>
    </row>
    <row r="318" s="2" customFormat="1" ht="21.75" customHeight="1">
      <c r="A318" s="40"/>
      <c r="B318" s="41"/>
      <c r="C318" s="206" t="s">
        <v>843</v>
      </c>
      <c r="D318" s="206" t="s">
        <v>133</v>
      </c>
      <c r="E318" s="207" t="s">
        <v>2398</v>
      </c>
      <c r="F318" s="208" t="s">
        <v>2399</v>
      </c>
      <c r="G318" s="209" t="s">
        <v>169</v>
      </c>
      <c r="H318" s="210">
        <v>1</v>
      </c>
      <c r="I318" s="211"/>
      <c r="J318" s="212">
        <f>ROUND(I318*H318,2)</f>
        <v>0</v>
      </c>
      <c r="K318" s="208" t="s">
        <v>137</v>
      </c>
      <c r="L318" s="46"/>
      <c r="M318" s="213" t="s">
        <v>19</v>
      </c>
      <c r="N318" s="214" t="s">
        <v>43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311</v>
      </c>
      <c r="AT318" s="217" t="s">
        <v>133</v>
      </c>
      <c r="AU318" s="217" t="s">
        <v>82</v>
      </c>
      <c r="AY318" s="19" t="s">
        <v>130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311</v>
      </c>
      <c r="BM318" s="217" t="s">
        <v>2400</v>
      </c>
    </row>
    <row r="319" s="2" customFormat="1">
      <c r="A319" s="40"/>
      <c r="B319" s="41"/>
      <c r="C319" s="42"/>
      <c r="D319" s="219" t="s">
        <v>140</v>
      </c>
      <c r="E319" s="42"/>
      <c r="F319" s="220" t="s">
        <v>2401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140</v>
      </c>
      <c r="AU319" s="19" t="s">
        <v>82</v>
      </c>
    </row>
    <row r="320" s="2" customFormat="1">
      <c r="A320" s="40"/>
      <c r="B320" s="41"/>
      <c r="C320" s="42"/>
      <c r="D320" s="224" t="s">
        <v>141</v>
      </c>
      <c r="E320" s="42"/>
      <c r="F320" s="225" t="s">
        <v>2402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141</v>
      </c>
      <c r="AU320" s="19" t="s">
        <v>82</v>
      </c>
    </row>
    <row r="321" s="2" customFormat="1" ht="24.15" customHeight="1">
      <c r="A321" s="40"/>
      <c r="B321" s="41"/>
      <c r="C321" s="258" t="s">
        <v>846</v>
      </c>
      <c r="D321" s="258" t="s">
        <v>166</v>
      </c>
      <c r="E321" s="259" t="s">
        <v>2403</v>
      </c>
      <c r="F321" s="260" t="s">
        <v>2404</v>
      </c>
      <c r="G321" s="261" t="s">
        <v>169</v>
      </c>
      <c r="H321" s="262">
        <v>1</v>
      </c>
      <c r="I321" s="263"/>
      <c r="J321" s="264">
        <f>ROUND(I321*H321,2)</f>
        <v>0</v>
      </c>
      <c r="K321" s="260" t="s">
        <v>137</v>
      </c>
      <c r="L321" s="265"/>
      <c r="M321" s="266" t="s">
        <v>19</v>
      </c>
      <c r="N321" s="267" t="s">
        <v>43</v>
      </c>
      <c r="O321" s="86"/>
      <c r="P321" s="215">
        <f>O321*H321</f>
        <v>0</v>
      </c>
      <c r="Q321" s="215">
        <v>0.025999999999999999</v>
      </c>
      <c r="R321" s="215">
        <f>Q321*H321</f>
        <v>0.025999999999999999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425</v>
      </c>
      <c r="AT321" s="217" t="s">
        <v>166</v>
      </c>
      <c r="AU321" s="217" t="s">
        <v>82</v>
      </c>
      <c r="AY321" s="19" t="s">
        <v>130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311</v>
      </c>
      <c r="BM321" s="217" t="s">
        <v>2405</v>
      </c>
    </row>
    <row r="322" s="2" customFormat="1">
      <c r="A322" s="40"/>
      <c r="B322" s="41"/>
      <c r="C322" s="42"/>
      <c r="D322" s="219" t="s">
        <v>140</v>
      </c>
      <c r="E322" s="42"/>
      <c r="F322" s="220" t="s">
        <v>2404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140</v>
      </c>
      <c r="AU322" s="19" t="s">
        <v>82</v>
      </c>
    </row>
    <row r="323" s="2" customFormat="1" ht="16.5" customHeight="1">
      <c r="A323" s="40"/>
      <c r="B323" s="41"/>
      <c r="C323" s="206" t="s">
        <v>852</v>
      </c>
      <c r="D323" s="206" t="s">
        <v>133</v>
      </c>
      <c r="E323" s="207" t="s">
        <v>2406</v>
      </c>
      <c r="F323" s="208" t="s">
        <v>2407</v>
      </c>
      <c r="G323" s="209" t="s">
        <v>302</v>
      </c>
      <c r="H323" s="210">
        <v>110</v>
      </c>
      <c r="I323" s="211"/>
      <c r="J323" s="212">
        <f>ROUND(I323*H323,2)</f>
        <v>0</v>
      </c>
      <c r="K323" s="208" t="s">
        <v>137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311</v>
      </c>
      <c r="AT323" s="217" t="s">
        <v>133</v>
      </c>
      <c r="AU323" s="217" t="s">
        <v>82</v>
      </c>
      <c r="AY323" s="19" t="s">
        <v>130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311</v>
      </c>
      <c r="BM323" s="217" t="s">
        <v>2408</v>
      </c>
    </row>
    <row r="324" s="2" customFormat="1">
      <c r="A324" s="40"/>
      <c r="B324" s="41"/>
      <c r="C324" s="42"/>
      <c r="D324" s="219" t="s">
        <v>140</v>
      </c>
      <c r="E324" s="42"/>
      <c r="F324" s="220" t="s">
        <v>2409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140</v>
      </c>
      <c r="AU324" s="19" t="s">
        <v>82</v>
      </c>
    </row>
    <row r="325" s="2" customFormat="1">
      <c r="A325" s="40"/>
      <c r="B325" s="41"/>
      <c r="C325" s="42"/>
      <c r="D325" s="224" t="s">
        <v>141</v>
      </c>
      <c r="E325" s="42"/>
      <c r="F325" s="225" t="s">
        <v>2410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141</v>
      </c>
      <c r="AU325" s="19" t="s">
        <v>82</v>
      </c>
    </row>
    <row r="326" s="2" customFormat="1" ht="16.5" customHeight="1">
      <c r="A326" s="40"/>
      <c r="B326" s="41"/>
      <c r="C326" s="258" t="s">
        <v>857</v>
      </c>
      <c r="D326" s="258" t="s">
        <v>166</v>
      </c>
      <c r="E326" s="259" t="s">
        <v>2411</v>
      </c>
      <c r="F326" s="260" t="s">
        <v>2412</v>
      </c>
      <c r="G326" s="261" t="s">
        <v>302</v>
      </c>
      <c r="H326" s="262">
        <v>110</v>
      </c>
      <c r="I326" s="263"/>
      <c r="J326" s="264">
        <f>ROUND(I326*H326,2)</f>
        <v>0</v>
      </c>
      <c r="K326" s="260" t="s">
        <v>137</v>
      </c>
      <c r="L326" s="265"/>
      <c r="M326" s="266" t="s">
        <v>19</v>
      </c>
      <c r="N326" s="267" t="s">
        <v>43</v>
      </c>
      <c r="O326" s="86"/>
      <c r="P326" s="215">
        <f>O326*H326</f>
        <v>0</v>
      </c>
      <c r="Q326" s="215">
        <v>0.00076999999999999996</v>
      </c>
      <c r="R326" s="215">
        <f>Q326*H326</f>
        <v>0.084699999999999998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425</v>
      </c>
      <c r="AT326" s="217" t="s">
        <v>166</v>
      </c>
      <c r="AU326" s="217" t="s">
        <v>82</v>
      </c>
      <c r="AY326" s="19" t="s">
        <v>130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311</v>
      </c>
      <c r="BM326" s="217" t="s">
        <v>2413</v>
      </c>
    </row>
    <row r="327" s="2" customFormat="1">
      <c r="A327" s="40"/>
      <c r="B327" s="41"/>
      <c r="C327" s="42"/>
      <c r="D327" s="219" t="s">
        <v>140</v>
      </c>
      <c r="E327" s="42"/>
      <c r="F327" s="220" t="s">
        <v>2412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140</v>
      </c>
      <c r="AU327" s="19" t="s">
        <v>82</v>
      </c>
    </row>
    <row r="328" s="2" customFormat="1" ht="16.5" customHeight="1">
      <c r="A328" s="40"/>
      <c r="B328" s="41"/>
      <c r="C328" s="206" t="s">
        <v>865</v>
      </c>
      <c r="D328" s="206" t="s">
        <v>133</v>
      </c>
      <c r="E328" s="207" t="s">
        <v>2414</v>
      </c>
      <c r="F328" s="208" t="s">
        <v>2415</v>
      </c>
      <c r="G328" s="209" t="s">
        <v>169</v>
      </c>
      <c r="H328" s="210">
        <v>1</v>
      </c>
      <c r="I328" s="211"/>
      <c r="J328" s="212">
        <f>ROUND(I328*H328,2)</f>
        <v>0</v>
      </c>
      <c r="K328" s="208" t="s">
        <v>137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311</v>
      </c>
      <c r="AT328" s="217" t="s">
        <v>133</v>
      </c>
      <c r="AU328" s="217" t="s">
        <v>82</v>
      </c>
      <c r="AY328" s="19" t="s">
        <v>130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311</v>
      </c>
      <c r="BM328" s="217" t="s">
        <v>2416</v>
      </c>
    </row>
    <row r="329" s="2" customFormat="1">
      <c r="A329" s="40"/>
      <c r="B329" s="41"/>
      <c r="C329" s="42"/>
      <c r="D329" s="219" t="s">
        <v>140</v>
      </c>
      <c r="E329" s="42"/>
      <c r="F329" s="220" t="s">
        <v>2417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140</v>
      </c>
      <c r="AU329" s="19" t="s">
        <v>82</v>
      </c>
    </row>
    <row r="330" s="2" customFormat="1">
      <c r="A330" s="40"/>
      <c r="B330" s="41"/>
      <c r="C330" s="42"/>
      <c r="D330" s="224" t="s">
        <v>141</v>
      </c>
      <c r="E330" s="42"/>
      <c r="F330" s="225" t="s">
        <v>2418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141</v>
      </c>
      <c r="AU330" s="19" t="s">
        <v>82</v>
      </c>
    </row>
    <row r="331" s="2" customFormat="1" ht="16.5" customHeight="1">
      <c r="A331" s="40"/>
      <c r="B331" s="41"/>
      <c r="C331" s="258" t="s">
        <v>870</v>
      </c>
      <c r="D331" s="258" t="s">
        <v>166</v>
      </c>
      <c r="E331" s="259" t="s">
        <v>2419</v>
      </c>
      <c r="F331" s="260" t="s">
        <v>2420</v>
      </c>
      <c r="G331" s="261" t="s">
        <v>169</v>
      </c>
      <c r="H331" s="262">
        <v>1</v>
      </c>
      <c r="I331" s="263"/>
      <c r="J331" s="264">
        <f>ROUND(I331*H331,2)</f>
        <v>0</v>
      </c>
      <c r="K331" s="260" t="s">
        <v>137</v>
      </c>
      <c r="L331" s="265"/>
      <c r="M331" s="266" t="s">
        <v>19</v>
      </c>
      <c r="N331" s="267" t="s">
        <v>43</v>
      </c>
      <c r="O331" s="86"/>
      <c r="P331" s="215">
        <f>O331*H331</f>
        <v>0</v>
      </c>
      <c r="Q331" s="215">
        <v>0.00059999999999999995</v>
      </c>
      <c r="R331" s="215">
        <f>Q331*H331</f>
        <v>0.00059999999999999995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425</v>
      </c>
      <c r="AT331" s="217" t="s">
        <v>166</v>
      </c>
      <c r="AU331" s="217" t="s">
        <v>82</v>
      </c>
      <c r="AY331" s="19" t="s">
        <v>130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311</v>
      </c>
      <c r="BM331" s="217" t="s">
        <v>2421</v>
      </c>
    </row>
    <row r="332" s="2" customFormat="1">
      <c r="A332" s="40"/>
      <c r="B332" s="41"/>
      <c r="C332" s="42"/>
      <c r="D332" s="219" t="s">
        <v>140</v>
      </c>
      <c r="E332" s="42"/>
      <c r="F332" s="220" t="s">
        <v>2420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140</v>
      </c>
      <c r="AU332" s="19" t="s">
        <v>82</v>
      </c>
    </row>
    <row r="333" s="2" customFormat="1" ht="16.5" customHeight="1">
      <c r="A333" s="40"/>
      <c r="B333" s="41"/>
      <c r="C333" s="206" t="s">
        <v>876</v>
      </c>
      <c r="D333" s="206" t="s">
        <v>133</v>
      </c>
      <c r="E333" s="207" t="s">
        <v>2422</v>
      </c>
      <c r="F333" s="208" t="s">
        <v>2423</v>
      </c>
      <c r="G333" s="209" t="s">
        <v>169</v>
      </c>
      <c r="H333" s="210">
        <v>1</v>
      </c>
      <c r="I333" s="211"/>
      <c r="J333" s="212">
        <f>ROUND(I333*H333,2)</f>
        <v>0</v>
      </c>
      <c r="K333" s="208" t="s">
        <v>137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311</v>
      </c>
      <c r="AT333" s="217" t="s">
        <v>133</v>
      </c>
      <c r="AU333" s="217" t="s">
        <v>82</v>
      </c>
      <c r="AY333" s="19" t="s">
        <v>130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311</v>
      </c>
      <c r="BM333" s="217" t="s">
        <v>2424</v>
      </c>
    </row>
    <row r="334" s="2" customFormat="1">
      <c r="A334" s="40"/>
      <c r="B334" s="41"/>
      <c r="C334" s="42"/>
      <c r="D334" s="219" t="s">
        <v>140</v>
      </c>
      <c r="E334" s="42"/>
      <c r="F334" s="220" t="s">
        <v>2425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140</v>
      </c>
      <c r="AU334" s="19" t="s">
        <v>82</v>
      </c>
    </row>
    <row r="335" s="2" customFormat="1">
      <c r="A335" s="40"/>
      <c r="B335" s="41"/>
      <c r="C335" s="42"/>
      <c r="D335" s="224" t="s">
        <v>141</v>
      </c>
      <c r="E335" s="42"/>
      <c r="F335" s="225" t="s">
        <v>2426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141</v>
      </c>
      <c r="AU335" s="19" t="s">
        <v>82</v>
      </c>
    </row>
    <row r="336" s="2" customFormat="1" ht="16.5" customHeight="1">
      <c r="A336" s="40"/>
      <c r="B336" s="41"/>
      <c r="C336" s="258" t="s">
        <v>881</v>
      </c>
      <c r="D336" s="258" t="s">
        <v>166</v>
      </c>
      <c r="E336" s="259" t="s">
        <v>2427</v>
      </c>
      <c r="F336" s="260" t="s">
        <v>2428</v>
      </c>
      <c r="G336" s="261" t="s">
        <v>169</v>
      </c>
      <c r="H336" s="262">
        <v>1</v>
      </c>
      <c r="I336" s="263"/>
      <c r="J336" s="264">
        <f>ROUND(I336*H336,2)</f>
        <v>0</v>
      </c>
      <c r="K336" s="260" t="s">
        <v>137</v>
      </c>
      <c r="L336" s="265"/>
      <c r="M336" s="266" t="s">
        <v>19</v>
      </c>
      <c r="N336" s="267" t="s">
        <v>43</v>
      </c>
      <c r="O336" s="86"/>
      <c r="P336" s="215">
        <f>O336*H336</f>
        <v>0</v>
      </c>
      <c r="Q336" s="215">
        <v>0.00029999999999999997</v>
      </c>
      <c r="R336" s="215">
        <f>Q336*H336</f>
        <v>0.00029999999999999997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425</v>
      </c>
      <c r="AT336" s="217" t="s">
        <v>166</v>
      </c>
      <c r="AU336" s="217" t="s">
        <v>82</v>
      </c>
      <c r="AY336" s="19" t="s">
        <v>130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311</v>
      </c>
      <c r="BM336" s="217" t="s">
        <v>2429</v>
      </c>
    </row>
    <row r="337" s="2" customFormat="1">
      <c r="A337" s="40"/>
      <c r="B337" s="41"/>
      <c r="C337" s="42"/>
      <c r="D337" s="219" t="s">
        <v>140</v>
      </c>
      <c r="E337" s="42"/>
      <c r="F337" s="220" t="s">
        <v>2428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140</v>
      </c>
      <c r="AU337" s="19" t="s">
        <v>82</v>
      </c>
    </row>
    <row r="338" s="12" customFormat="1" ht="25.92" customHeight="1">
      <c r="A338" s="12"/>
      <c r="B338" s="190"/>
      <c r="C338" s="191"/>
      <c r="D338" s="192" t="s">
        <v>71</v>
      </c>
      <c r="E338" s="193" t="s">
        <v>2430</v>
      </c>
      <c r="F338" s="193" t="s">
        <v>2431</v>
      </c>
      <c r="G338" s="191"/>
      <c r="H338" s="191"/>
      <c r="I338" s="194"/>
      <c r="J338" s="195">
        <f>BK338</f>
        <v>0</v>
      </c>
      <c r="K338" s="191"/>
      <c r="L338" s="196"/>
      <c r="M338" s="197"/>
      <c r="N338" s="198"/>
      <c r="O338" s="198"/>
      <c r="P338" s="199">
        <f>SUM(P339:P341)</f>
        <v>0</v>
      </c>
      <c r="Q338" s="198"/>
      <c r="R338" s="199">
        <f>SUM(R339:R341)</f>
        <v>0</v>
      </c>
      <c r="S338" s="198"/>
      <c r="T338" s="200">
        <f>SUM(T339:T341)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1" t="s">
        <v>151</v>
      </c>
      <c r="AT338" s="202" t="s">
        <v>71</v>
      </c>
      <c r="AU338" s="202" t="s">
        <v>72</v>
      </c>
      <c r="AY338" s="201" t="s">
        <v>130</v>
      </c>
      <c r="BK338" s="203">
        <f>SUM(BK339:BK341)</f>
        <v>0</v>
      </c>
    </row>
    <row r="339" s="2" customFormat="1" ht="16.5" customHeight="1">
      <c r="A339" s="40"/>
      <c r="B339" s="41"/>
      <c r="C339" s="206" t="s">
        <v>885</v>
      </c>
      <c r="D339" s="206" t="s">
        <v>133</v>
      </c>
      <c r="E339" s="207" t="s">
        <v>2432</v>
      </c>
      <c r="F339" s="208" t="s">
        <v>2433</v>
      </c>
      <c r="G339" s="209" t="s">
        <v>199</v>
      </c>
      <c r="H339" s="210">
        <v>5.25</v>
      </c>
      <c r="I339" s="211"/>
      <c r="J339" s="212">
        <f>ROUND(I339*H339,2)</f>
        <v>0</v>
      </c>
      <c r="K339" s="208" t="s">
        <v>137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665</v>
      </c>
      <c r="AT339" s="217" t="s">
        <v>133</v>
      </c>
      <c r="AU339" s="217" t="s">
        <v>80</v>
      </c>
      <c r="AY339" s="19" t="s">
        <v>130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665</v>
      </c>
      <c r="BM339" s="217" t="s">
        <v>2434</v>
      </c>
    </row>
    <row r="340" s="2" customFormat="1">
      <c r="A340" s="40"/>
      <c r="B340" s="41"/>
      <c r="C340" s="42"/>
      <c r="D340" s="219" t="s">
        <v>140</v>
      </c>
      <c r="E340" s="42"/>
      <c r="F340" s="220" t="s">
        <v>2435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140</v>
      </c>
      <c r="AU340" s="19" t="s">
        <v>80</v>
      </c>
    </row>
    <row r="341" s="2" customFormat="1">
      <c r="A341" s="40"/>
      <c r="B341" s="41"/>
      <c r="C341" s="42"/>
      <c r="D341" s="224" t="s">
        <v>141</v>
      </c>
      <c r="E341" s="42"/>
      <c r="F341" s="225" t="s">
        <v>2436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141</v>
      </c>
      <c r="AU341" s="19" t="s">
        <v>80</v>
      </c>
    </row>
    <row r="342" s="12" customFormat="1" ht="25.92" customHeight="1">
      <c r="A342" s="12"/>
      <c r="B342" s="190"/>
      <c r="C342" s="191"/>
      <c r="D342" s="192" t="s">
        <v>71</v>
      </c>
      <c r="E342" s="193" t="s">
        <v>1763</v>
      </c>
      <c r="F342" s="193" t="s">
        <v>1764</v>
      </c>
      <c r="G342" s="191"/>
      <c r="H342" s="191"/>
      <c r="I342" s="194"/>
      <c r="J342" s="195">
        <f>BK342</f>
        <v>0</v>
      </c>
      <c r="K342" s="191"/>
      <c r="L342" s="196"/>
      <c r="M342" s="197"/>
      <c r="N342" s="198"/>
      <c r="O342" s="198"/>
      <c r="P342" s="199">
        <f>SUM(P343:P353)</f>
        <v>0</v>
      </c>
      <c r="Q342" s="198"/>
      <c r="R342" s="199">
        <f>SUM(R343:R353)</f>
        <v>0</v>
      </c>
      <c r="S342" s="198"/>
      <c r="T342" s="200">
        <f>SUM(T343:T353)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157</v>
      </c>
      <c r="AT342" s="202" t="s">
        <v>71</v>
      </c>
      <c r="AU342" s="202" t="s">
        <v>72</v>
      </c>
      <c r="AY342" s="201" t="s">
        <v>130</v>
      </c>
      <c r="BK342" s="203">
        <f>SUM(BK343:BK353)</f>
        <v>0</v>
      </c>
    </row>
    <row r="343" s="2" customFormat="1" ht="16.5" customHeight="1">
      <c r="A343" s="40"/>
      <c r="B343" s="41"/>
      <c r="C343" s="206" t="s">
        <v>891</v>
      </c>
      <c r="D343" s="206" t="s">
        <v>133</v>
      </c>
      <c r="E343" s="207" t="s">
        <v>2437</v>
      </c>
      <c r="F343" s="208" t="s">
        <v>2438</v>
      </c>
      <c r="G343" s="209" t="s">
        <v>1767</v>
      </c>
      <c r="H343" s="210">
        <v>46</v>
      </c>
      <c r="I343" s="211"/>
      <c r="J343" s="212">
        <f>ROUND(I343*H343,2)</f>
        <v>0</v>
      </c>
      <c r="K343" s="208" t="s">
        <v>137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170</v>
      </c>
      <c r="AT343" s="217" t="s">
        <v>133</v>
      </c>
      <c r="AU343" s="217" t="s">
        <v>80</v>
      </c>
      <c r="AY343" s="19" t="s">
        <v>130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170</v>
      </c>
      <c r="BM343" s="217" t="s">
        <v>2439</v>
      </c>
    </row>
    <row r="344" s="2" customFormat="1">
      <c r="A344" s="40"/>
      <c r="B344" s="41"/>
      <c r="C344" s="42"/>
      <c r="D344" s="219" t="s">
        <v>140</v>
      </c>
      <c r="E344" s="42"/>
      <c r="F344" s="220" t="s">
        <v>2440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140</v>
      </c>
      <c r="AU344" s="19" t="s">
        <v>80</v>
      </c>
    </row>
    <row r="345" s="2" customFormat="1">
      <c r="A345" s="40"/>
      <c r="B345" s="41"/>
      <c r="C345" s="42"/>
      <c r="D345" s="224" t="s">
        <v>141</v>
      </c>
      <c r="E345" s="42"/>
      <c r="F345" s="225" t="s">
        <v>2441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141</v>
      </c>
      <c r="AU345" s="19" t="s">
        <v>80</v>
      </c>
    </row>
    <row r="346" s="13" customFormat="1">
      <c r="A346" s="13"/>
      <c r="B346" s="226"/>
      <c r="C346" s="227"/>
      <c r="D346" s="219" t="s">
        <v>147</v>
      </c>
      <c r="E346" s="228" t="s">
        <v>19</v>
      </c>
      <c r="F346" s="229" t="s">
        <v>2442</v>
      </c>
      <c r="G346" s="227"/>
      <c r="H346" s="230">
        <v>24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147</v>
      </c>
      <c r="AU346" s="236" t="s">
        <v>80</v>
      </c>
      <c r="AV346" s="13" t="s">
        <v>82</v>
      </c>
      <c r="AW346" s="13" t="s">
        <v>33</v>
      </c>
      <c r="AX346" s="13" t="s">
        <v>72</v>
      </c>
      <c r="AY346" s="236" t="s">
        <v>130</v>
      </c>
    </row>
    <row r="347" s="13" customFormat="1">
      <c r="A347" s="13"/>
      <c r="B347" s="226"/>
      <c r="C347" s="227"/>
      <c r="D347" s="219" t="s">
        <v>147</v>
      </c>
      <c r="E347" s="228" t="s">
        <v>19</v>
      </c>
      <c r="F347" s="229" t="s">
        <v>2443</v>
      </c>
      <c r="G347" s="227"/>
      <c r="H347" s="230">
        <v>8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147</v>
      </c>
      <c r="AU347" s="236" t="s">
        <v>80</v>
      </c>
      <c r="AV347" s="13" t="s">
        <v>82</v>
      </c>
      <c r="AW347" s="13" t="s">
        <v>33</v>
      </c>
      <c r="AX347" s="13" t="s">
        <v>72</v>
      </c>
      <c r="AY347" s="236" t="s">
        <v>130</v>
      </c>
    </row>
    <row r="348" s="13" customFormat="1">
      <c r="A348" s="13"/>
      <c r="B348" s="226"/>
      <c r="C348" s="227"/>
      <c r="D348" s="219" t="s">
        <v>147</v>
      </c>
      <c r="E348" s="228" t="s">
        <v>19</v>
      </c>
      <c r="F348" s="229" t="s">
        <v>2444</v>
      </c>
      <c r="G348" s="227"/>
      <c r="H348" s="230">
        <v>14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147</v>
      </c>
      <c r="AU348" s="236" t="s">
        <v>80</v>
      </c>
      <c r="AV348" s="13" t="s">
        <v>82</v>
      </c>
      <c r="AW348" s="13" t="s">
        <v>33</v>
      </c>
      <c r="AX348" s="13" t="s">
        <v>72</v>
      </c>
      <c r="AY348" s="236" t="s">
        <v>130</v>
      </c>
    </row>
    <row r="349" s="15" customFormat="1">
      <c r="A349" s="15"/>
      <c r="B349" s="247"/>
      <c r="C349" s="248"/>
      <c r="D349" s="219" t="s">
        <v>147</v>
      </c>
      <c r="E349" s="249" t="s">
        <v>19</v>
      </c>
      <c r="F349" s="250" t="s">
        <v>165</v>
      </c>
      <c r="G349" s="248"/>
      <c r="H349" s="251">
        <v>46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7" t="s">
        <v>147</v>
      </c>
      <c r="AU349" s="257" t="s">
        <v>80</v>
      </c>
      <c r="AV349" s="15" t="s">
        <v>157</v>
      </c>
      <c r="AW349" s="15" t="s">
        <v>33</v>
      </c>
      <c r="AX349" s="15" t="s">
        <v>80</v>
      </c>
      <c r="AY349" s="257" t="s">
        <v>130</v>
      </c>
    </row>
    <row r="350" s="2" customFormat="1" ht="16.5" customHeight="1">
      <c r="A350" s="40"/>
      <c r="B350" s="41"/>
      <c r="C350" s="206" t="s">
        <v>895</v>
      </c>
      <c r="D350" s="206" t="s">
        <v>133</v>
      </c>
      <c r="E350" s="207" t="s">
        <v>1856</v>
      </c>
      <c r="F350" s="208" t="s">
        <v>1857</v>
      </c>
      <c r="G350" s="209" t="s">
        <v>1767</v>
      </c>
      <c r="H350" s="210">
        <v>33</v>
      </c>
      <c r="I350" s="211"/>
      <c r="J350" s="212">
        <f>ROUND(I350*H350,2)</f>
        <v>0</v>
      </c>
      <c r="K350" s="208" t="s">
        <v>137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170</v>
      </c>
      <c r="AT350" s="217" t="s">
        <v>133</v>
      </c>
      <c r="AU350" s="217" t="s">
        <v>80</v>
      </c>
      <c r="AY350" s="19" t="s">
        <v>130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170</v>
      </c>
      <c r="BM350" s="217" t="s">
        <v>2445</v>
      </c>
    </row>
    <row r="351" s="2" customFormat="1">
      <c r="A351" s="40"/>
      <c r="B351" s="41"/>
      <c r="C351" s="42"/>
      <c r="D351" s="219" t="s">
        <v>140</v>
      </c>
      <c r="E351" s="42"/>
      <c r="F351" s="220" t="s">
        <v>1859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140</v>
      </c>
      <c r="AU351" s="19" t="s">
        <v>80</v>
      </c>
    </row>
    <row r="352" s="2" customFormat="1">
      <c r="A352" s="40"/>
      <c r="B352" s="41"/>
      <c r="C352" s="42"/>
      <c r="D352" s="224" t="s">
        <v>141</v>
      </c>
      <c r="E352" s="42"/>
      <c r="F352" s="225" t="s">
        <v>1860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141</v>
      </c>
      <c r="AU352" s="19" t="s">
        <v>80</v>
      </c>
    </row>
    <row r="353" s="13" customFormat="1">
      <c r="A353" s="13"/>
      <c r="B353" s="226"/>
      <c r="C353" s="227"/>
      <c r="D353" s="219" t="s">
        <v>147</v>
      </c>
      <c r="E353" s="228" t="s">
        <v>19</v>
      </c>
      <c r="F353" s="229" t="s">
        <v>2446</v>
      </c>
      <c r="G353" s="227"/>
      <c r="H353" s="230">
        <v>33</v>
      </c>
      <c r="I353" s="231"/>
      <c r="J353" s="227"/>
      <c r="K353" s="227"/>
      <c r="L353" s="232"/>
      <c r="M353" s="272"/>
      <c r="N353" s="273"/>
      <c r="O353" s="273"/>
      <c r="P353" s="273"/>
      <c r="Q353" s="273"/>
      <c r="R353" s="273"/>
      <c r="S353" s="273"/>
      <c r="T353" s="27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147</v>
      </c>
      <c r="AU353" s="236" t="s">
        <v>80</v>
      </c>
      <c r="AV353" s="13" t="s">
        <v>82</v>
      </c>
      <c r="AW353" s="13" t="s">
        <v>33</v>
      </c>
      <c r="AX353" s="13" t="s">
        <v>80</v>
      </c>
      <c r="AY353" s="236" t="s">
        <v>130</v>
      </c>
    </row>
    <row r="354" s="2" customFormat="1" ht="6.96" customHeight="1">
      <c r="A354" s="40"/>
      <c r="B354" s="61"/>
      <c r="C354" s="62"/>
      <c r="D354" s="62"/>
      <c r="E354" s="62"/>
      <c r="F354" s="62"/>
      <c r="G354" s="62"/>
      <c r="H354" s="62"/>
      <c r="I354" s="62"/>
      <c r="J354" s="62"/>
      <c r="K354" s="62"/>
      <c r="L354" s="46"/>
      <c r="M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</row>
  </sheetData>
  <sheetProtection sheet="1" autoFilter="0" formatColumns="0" formatRows="0" objects="1" scenarios="1" spinCount="100000" saltValue="XeXRvIN5fEELVrI/4U5CWYnZf31vemawxrwpOp2yYregB4Uvu4YXuopBveorp150ubh+Ej3jasMwSI6c5vPsjw==" hashValue="ZOZqIqJ9575BJEkiqT5nSeBPfgM6P911les1K5uuGoRSB426xNtpn4EAEoJ23qnf6xeEJ9SAv36E8AvrBRGJNA==" algorithmName="SHA-512" password="CC35"/>
  <autoFilter ref="C88:K35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998225111"/>
    <hyperlink ref="F97" r:id="rId2" display="https://podminky.urs.cz/item/CS_URS_2024_01/998225194"/>
    <hyperlink ref="F100" r:id="rId3" display="https://podminky.urs.cz/item/CS_URS_2024_01/210220020"/>
    <hyperlink ref="F105" r:id="rId4" display="https://podminky.urs.cz/item/CS_URS_2024_01/460030011"/>
    <hyperlink ref="F108" r:id="rId5" display="https://podminky.urs.cz/item/CS_URS_2024_01/460030015"/>
    <hyperlink ref="F111" r:id="rId6" display="https://podminky.urs.cz/item/CS_URS_2024_01/741110043"/>
    <hyperlink ref="F116" r:id="rId7" display="https://podminky.urs.cz/item/CS_URS_2024_01/741128022"/>
    <hyperlink ref="F119" r:id="rId8" display="https://podminky.urs.cz/item/CS_URS_2024_01/460161172"/>
    <hyperlink ref="F122" r:id="rId9" display="https://podminky.urs.cz/item/CS_URS_2024_01/460431182"/>
    <hyperlink ref="F126" r:id="rId10" display="https://podminky.urs.cz/item/CS_URS_2024_01/210290742"/>
    <hyperlink ref="F129" r:id="rId11" display="https://podminky.urs.cz/item/CS_URS_2024_01/741130021"/>
    <hyperlink ref="F133" r:id="rId12" display="https://podminky.urs.cz/item/CS_URS_2024_01/741110512"/>
    <hyperlink ref="F139" r:id="rId13" display="https://podminky.urs.cz/item/CS_URS_2024_01/741111002"/>
    <hyperlink ref="F142" r:id="rId14" display="https://podminky.urs.cz/item/CS_URS_2024_01/741112001"/>
    <hyperlink ref="F147" r:id="rId15" display="https://podminky.urs.cz/item/CS_URS_2024_01/741122011"/>
    <hyperlink ref="F152" r:id="rId16" display="https://podminky.urs.cz/item/CS_URS_2024_01/741122015"/>
    <hyperlink ref="F157" r:id="rId17" display="https://podminky.urs.cz/item/CS_URS_2024_01/741122016"/>
    <hyperlink ref="F162" r:id="rId18" display="https://podminky.urs.cz/item/CS_URS_2024_01/741122031"/>
    <hyperlink ref="F169" r:id="rId19" display="https://podminky.urs.cz/item/CS_URS_2024_01/741122041"/>
    <hyperlink ref="F174" r:id="rId20" display="https://podminky.urs.cz/item/CS_URS_2024_01/741122232"/>
    <hyperlink ref="F179" r:id="rId21" display="https://podminky.urs.cz/item/CS_URS_2024_01/741311003"/>
    <hyperlink ref="F182" r:id="rId22" display="https://podminky.urs.cz/item/CS_URS_2024_01/741311004"/>
    <hyperlink ref="F201" r:id="rId23" display="https://podminky.urs.cz/item/CS_URS_2024_01/741313001"/>
    <hyperlink ref="F206" r:id="rId24" display="https://podminky.urs.cz/item/CS_URS_2024_01/741313004"/>
    <hyperlink ref="F211" r:id="rId25" display="https://podminky.urs.cz/item/CS_URS_2024_01/741370001"/>
    <hyperlink ref="F214" r:id="rId26" display="https://podminky.urs.cz/item/CS_URS_2024_01/741370031"/>
    <hyperlink ref="F217" r:id="rId27" display="https://podminky.urs.cz/item/CS_URS_2024_01/741370034"/>
    <hyperlink ref="F228" r:id="rId28" display="https://podminky.urs.cz/item/CS_URS_2024_01/742360151"/>
    <hyperlink ref="F234" r:id="rId29" display="https://podminky.urs.cz/item/CS_URS_2024_01/741210573"/>
    <hyperlink ref="F239" r:id="rId30" display="https://podminky.urs.cz/item/CS_URS_2024_01/741320105"/>
    <hyperlink ref="F248" r:id="rId31" display="https://podminky.urs.cz/item/CS_URS_2024_01/741320165"/>
    <hyperlink ref="F259" r:id="rId32" display="https://podminky.urs.cz/item/CS_URS_2024_01/741321003"/>
    <hyperlink ref="F264" r:id="rId33" display="https://podminky.urs.cz/item/CS_URS_2024_01/741321033"/>
    <hyperlink ref="F269" r:id="rId34" display="https://podminky.urs.cz/item/CS_URS_2024_01/741322021"/>
    <hyperlink ref="F274" r:id="rId35" display="https://podminky.urs.cz/item/CS_URS_2024_01/741330032"/>
    <hyperlink ref="F279" r:id="rId36" display="https://podminky.urs.cz/item/CS_URS_2024_01/741330043"/>
    <hyperlink ref="F286" r:id="rId37" display="https://podminky.urs.cz/item/CS_URS_2024_01/741410001"/>
    <hyperlink ref="F294" r:id="rId38" display="https://podminky.urs.cz/item/CS_URS_2024_01/741410003"/>
    <hyperlink ref="F299" r:id="rId39" display="https://podminky.urs.cz/item/CS_URS_2024_01/741430002"/>
    <hyperlink ref="F305" r:id="rId40" display="https://podminky.urs.cz/item/CS_URS_2024_01/741711011"/>
    <hyperlink ref="F310" r:id="rId41" display="https://podminky.urs.cz/item/CS_URS_2024_01/741721011"/>
    <hyperlink ref="F315" r:id="rId42" display="https://podminky.urs.cz/item/CS_URS_2024_01/741751213"/>
    <hyperlink ref="F320" r:id="rId43" display="https://podminky.urs.cz/item/CS_URS_2024_01/741730031"/>
    <hyperlink ref="F325" r:id="rId44" display="https://podminky.urs.cz/item/CS_URS_2024_01/741120125"/>
    <hyperlink ref="F330" r:id="rId45" display="https://podminky.urs.cz/item/CS_URS_2024_01/741751411"/>
    <hyperlink ref="F335" r:id="rId46" display="https://podminky.urs.cz/item/CS_URS_2024_01/741751613"/>
    <hyperlink ref="F341" r:id="rId47" display="https://podminky.urs.cz/item/CS_URS_2024_01/460581111"/>
    <hyperlink ref="F345" r:id="rId48" display="https://podminky.urs.cz/item/CS_URS_2024_01/HZS2232"/>
    <hyperlink ref="F352" r:id="rId49" display="https://podminky.urs.cz/item/CS_URS_2024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2447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ROUND((SUM(BE87:BE181)),  2)</f>
        <v>0</v>
      </c>
      <c r="G33" s="40"/>
      <c r="H33" s="40"/>
      <c r="I33" s="150">
        <v>0.20999999999999999</v>
      </c>
      <c r="J33" s="149">
        <f>ROUND(((SUM(BE87:BE181))*I33),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ROUND((SUM(BF87:BF181)),  2)</f>
        <v>0</v>
      </c>
      <c r="G34" s="40"/>
      <c r="H34" s="40"/>
      <c r="I34" s="150">
        <v>0.14999999999999999</v>
      </c>
      <c r="J34" s="149">
        <f>ROUND(((SUM(BF87:BF181))*I34),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ROUND((SUM(BG87:BG181)),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ROUND((SUM(BH87:BH181)),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ROUND((SUM(BI87:BI181)),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60 - Venkovní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175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2448</v>
      </c>
      <c r="E62" s="176"/>
      <c r="F62" s="176"/>
      <c r="G62" s="176"/>
      <c r="H62" s="176"/>
      <c r="I62" s="176"/>
      <c r="J62" s="177">
        <f>J138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181</v>
      </c>
      <c r="E63" s="176"/>
      <c r="F63" s="176"/>
      <c r="G63" s="176"/>
      <c r="H63" s="176"/>
      <c r="I63" s="176"/>
      <c r="J63" s="177">
        <f>J148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1410</v>
      </c>
      <c r="E64" s="176"/>
      <c r="F64" s="176"/>
      <c r="G64" s="176"/>
      <c r="H64" s="176"/>
      <c r="I64" s="176"/>
      <c r="J64" s="177">
        <f>J156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182</v>
      </c>
      <c r="E65" s="176"/>
      <c r="F65" s="176"/>
      <c r="G65" s="176"/>
      <c r="H65" s="176"/>
      <c r="I65" s="176"/>
      <c r="J65" s="177">
        <f>J167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183</v>
      </c>
      <c r="E66" s="170"/>
      <c r="F66" s="170"/>
      <c r="G66" s="170"/>
      <c r="H66" s="170"/>
      <c r="I66" s="170"/>
      <c r="J66" s="171">
        <f>J171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184</v>
      </c>
      <c r="E67" s="176"/>
      <c r="F67" s="176"/>
      <c r="G67" s="176"/>
      <c r="H67" s="176"/>
      <c r="I67" s="176"/>
      <c r="J67" s="177">
        <f>J172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Zázemí pro dětskou skupinu - Kynšperk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60 - Venkovní úpravy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Kynšperk nad Ohří</v>
      </c>
      <c r="G81" s="42"/>
      <c r="H81" s="42"/>
      <c r="I81" s="34" t="s">
        <v>23</v>
      </c>
      <c r="J81" s="74" t="str">
        <f>IF(J12="","",J12)</f>
        <v>28. 1. 2024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 Kynšperk nad Ohří</v>
      </c>
      <c r="G83" s="42"/>
      <c r="H83" s="42"/>
      <c r="I83" s="34" t="s">
        <v>31</v>
      </c>
      <c r="J83" s="38" t="str">
        <f>E21</f>
        <v>Nováček Jiří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Milan Hájek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116</v>
      </c>
      <c r="D86" s="182" t="s">
        <v>57</v>
      </c>
      <c r="E86" s="182" t="s">
        <v>53</v>
      </c>
      <c r="F86" s="182" t="s">
        <v>54</v>
      </c>
      <c r="G86" s="182" t="s">
        <v>117</v>
      </c>
      <c r="H86" s="182" t="s">
        <v>118</v>
      </c>
      <c r="I86" s="182" t="s">
        <v>119</v>
      </c>
      <c r="J86" s="182" t="s">
        <v>109</v>
      </c>
      <c r="K86" s="183" t="s">
        <v>120</v>
      </c>
      <c r="L86" s="184"/>
      <c r="M86" s="94" t="s">
        <v>19</v>
      </c>
      <c r="N86" s="95" t="s">
        <v>42</v>
      </c>
      <c r="O86" s="95" t="s">
        <v>121</v>
      </c>
      <c r="P86" s="95" t="s">
        <v>122</v>
      </c>
      <c r="Q86" s="95" t="s">
        <v>123</v>
      </c>
      <c r="R86" s="95" t="s">
        <v>124</v>
      </c>
      <c r="S86" s="95" t="s">
        <v>125</v>
      </c>
      <c r="T86" s="96" t="s">
        <v>126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127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P88+P171</f>
        <v>0</v>
      </c>
      <c r="Q87" s="98"/>
      <c r="R87" s="187">
        <f>R88+R171</f>
        <v>48.634132199999982</v>
      </c>
      <c r="S87" s="98"/>
      <c r="T87" s="188">
        <f>T88+T171</f>
        <v>17.560500000000001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110</v>
      </c>
      <c r="BK87" s="189">
        <f>BK88+BK171</f>
        <v>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194</v>
      </c>
      <c r="F88" s="193" t="s">
        <v>195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P89+P138+P148+P156+P167</f>
        <v>0</v>
      </c>
      <c r="Q88" s="198"/>
      <c r="R88" s="199">
        <f>R89+R138+R148+R156+R167</f>
        <v>48.612061799999985</v>
      </c>
      <c r="S88" s="198"/>
      <c r="T88" s="200">
        <f>T89+T138+T148+T156+T167</f>
        <v>17.560500000000001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72</v>
      </c>
      <c r="AY88" s="201" t="s">
        <v>130</v>
      </c>
      <c r="BK88" s="203">
        <f>BK89+BK138+BK148+BK156+BK167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80</v>
      </c>
      <c r="F89" s="204" t="s">
        <v>196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SUM(P90:P137)</f>
        <v>0</v>
      </c>
      <c r="Q89" s="198"/>
      <c r="R89" s="199">
        <f>SUM(R90:R137)</f>
        <v>2.6825649999999999</v>
      </c>
      <c r="S89" s="198"/>
      <c r="T89" s="200">
        <f>SUM(T90:T137)</f>
        <v>17.560500000000001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80</v>
      </c>
      <c r="AY89" s="201" t="s">
        <v>130</v>
      </c>
      <c r="BK89" s="203">
        <f>SUM(BK90:BK137)</f>
        <v>0</v>
      </c>
    </row>
    <row r="90" s="2" customFormat="1" ht="16.5" customHeight="1">
      <c r="A90" s="40"/>
      <c r="B90" s="41"/>
      <c r="C90" s="206" t="s">
        <v>80</v>
      </c>
      <c r="D90" s="206" t="s">
        <v>133</v>
      </c>
      <c r="E90" s="207" t="s">
        <v>2449</v>
      </c>
      <c r="F90" s="208" t="s">
        <v>2450</v>
      </c>
      <c r="G90" s="209" t="s">
        <v>169</v>
      </c>
      <c r="H90" s="210">
        <v>1</v>
      </c>
      <c r="I90" s="211"/>
      <c r="J90" s="212">
        <f>ROUND(I90*H90,2)</f>
        <v>0</v>
      </c>
      <c r="K90" s="208" t="s">
        <v>137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157</v>
      </c>
      <c r="AT90" s="217" t="s">
        <v>133</v>
      </c>
      <c r="AU90" s="217" t="s">
        <v>82</v>
      </c>
      <c r="AY90" s="19" t="s">
        <v>130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157</v>
      </c>
      <c r="BM90" s="217" t="s">
        <v>2451</v>
      </c>
    </row>
    <row r="91" s="2" customFormat="1">
      <c r="A91" s="40"/>
      <c r="B91" s="41"/>
      <c r="C91" s="42"/>
      <c r="D91" s="219" t="s">
        <v>140</v>
      </c>
      <c r="E91" s="42"/>
      <c r="F91" s="220" t="s">
        <v>2452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140</v>
      </c>
      <c r="AU91" s="19" t="s">
        <v>82</v>
      </c>
    </row>
    <row r="92" s="2" customFormat="1">
      <c r="A92" s="40"/>
      <c r="B92" s="41"/>
      <c r="C92" s="42"/>
      <c r="D92" s="224" t="s">
        <v>141</v>
      </c>
      <c r="E92" s="42"/>
      <c r="F92" s="225" t="s">
        <v>2453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141</v>
      </c>
      <c r="AU92" s="19" t="s">
        <v>82</v>
      </c>
    </row>
    <row r="93" s="2" customFormat="1" ht="16.5" customHeight="1">
      <c r="A93" s="40"/>
      <c r="B93" s="41"/>
      <c r="C93" s="206" t="s">
        <v>82</v>
      </c>
      <c r="D93" s="206" t="s">
        <v>133</v>
      </c>
      <c r="E93" s="207" t="s">
        <v>2454</v>
      </c>
      <c r="F93" s="208" t="s">
        <v>2455</v>
      </c>
      <c r="G93" s="209" t="s">
        <v>199</v>
      </c>
      <c r="H93" s="210">
        <v>56.924999999999997</v>
      </c>
      <c r="I93" s="211"/>
      <c r="J93" s="212">
        <f>ROUND(I93*H93,2)</f>
        <v>0</v>
      </c>
      <c r="K93" s="208" t="s">
        <v>137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14.8005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157</v>
      </c>
      <c r="AT93" s="217" t="s">
        <v>133</v>
      </c>
      <c r="AU93" s="217" t="s">
        <v>82</v>
      </c>
      <c r="AY93" s="19" t="s">
        <v>130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157</v>
      </c>
      <c r="BM93" s="217" t="s">
        <v>2456</v>
      </c>
    </row>
    <row r="94" s="2" customFormat="1">
      <c r="A94" s="40"/>
      <c r="B94" s="41"/>
      <c r="C94" s="42"/>
      <c r="D94" s="219" t="s">
        <v>140</v>
      </c>
      <c r="E94" s="42"/>
      <c r="F94" s="220" t="s">
        <v>2457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140</v>
      </c>
      <c r="AU94" s="19" t="s">
        <v>82</v>
      </c>
    </row>
    <row r="95" s="2" customFormat="1">
      <c r="A95" s="40"/>
      <c r="B95" s="41"/>
      <c r="C95" s="42"/>
      <c r="D95" s="224" t="s">
        <v>141</v>
      </c>
      <c r="E95" s="42"/>
      <c r="F95" s="225" t="s">
        <v>2458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141</v>
      </c>
      <c r="AU95" s="19" t="s">
        <v>82</v>
      </c>
    </row>
    <row r="96" s="13" customFormat="1">
      <c r="A96" s="13"/>
      <c r="B96" s="226"/>
      <c r="C96" s="227"/>
      <c r="D96" s="219" t="s">
        <v>147</v>
      </c>
      <c r="E96" s="228" t="s">
        <v>19</v>
      </c>
      <c r="F96" s="229" t="s">
        <v>2459</v>
      </c>
      <c r="G96" s="227"/>
      <c r="H96" s="230">
        <v>56.924999999999997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147</v>
      </c>
      <c r="AU96" s="236" t="s">
        <v>82</v>
      </c>
      <c r="AV96" s="13" t="s">
        <v>82</v>
      </c>
      <c r="AW96" s="13" t="s">
        <v>33</v>
      </c>
      <c r="AX96" s="13" t="s">
        <v>80</v>
      </c>
      <c r="AY96" s="236" t="s">
        <v>130</v>
      </c>
    </row>
    <row r="97" s="2" customFormat="1" ht="16.5" customHeight="1">
      <c r="A97" s="40"/>
      <c r="B97" s="41"/>
      <c r="C97" s="206" t="s">
        <v>151</v>
      </c>
      <c r="D97" s="206" t="s">
        <v>133</v>
      </c>
      <c r="E97" s="207" t="s">
        <v>2460</v>
      </c>
      <c r="F97" s="208" t="s">
        <v>2461</v>
      </c>
      <c r="G97" s="209" t="s">
        <v>302</v>
      </c>
      <c r="H97" s="210">
        <v>69</v>
      </c>
      <c r="I97" s="211"/>
      <c r="J97" s="212">
        <f>ROUND(I97*H97,2)</f>
        <v>0</v>
      </c>
      <c r="K97" s="208" t="s">
        <v>137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0.040000000000000001</v>
      </c>
      <c r="T97" s="216">
        <f>S97*H97</f>
        <v>2.7600000000000002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157</v>
      </c>
      <c r="AT97" s="217" t="s">
        <v>133</v>
      </c>
      <c r="AU97" s="217" t="s">
        <v>82</v>
      </c>
      <c r="AY97" s="19" t="s">
        <v>130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157</v>
      </c>
      <c r="BM97" s="217" t="s">
        <v>2462</v>
      </c>
    </row>
    <row r="98" s="2" customFormat="1">
      <c r="A98" s="40"/>
      <c r="B98" s="41"/>
      <c r="C98" s="42"/>
      <c r="D98" s="219" t="s">
        <v>140</v>
      </c>
      <c r="E98" s="42"/>
      <c r="F98" s="220" t="s">
        <v>2463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82</v>
      </c>
    </row>
    <row r="99" s="2" customFormat="1">
      <c r="A99" s="40"/>
      <c r="B99" s="41"/>
      <c r="C99" s="42"/>
      <c r="D99" s="224" t="s">
        <v>141</v>
      </c>
      <c r="E99" s="42"/>
      <c r="F99" s="225" t="s">
        <v>2464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141</v>
      </c>
      <c r="AU99" s="19" t="s">
        <v>82</v>
      </c>
    </row>
    <row r="100" s="13" customFormat="1">
      <c r="A100" s="13"/>
      <c r="B100" s="226"/>
      <c r="C100" s="227"/>
      <c r="D100" s="219" t="s">
        <v>147</v>
      </c>
      <c r="E100" s="228" t="s">
        <v>19</v>
      </c>
      <c r="F100" s="229" t="s">
        <v>2465</v>
      </c>
      <c r="G100" s="227"/>
      <c r="H100" s="230">
        <v>69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147</v>
      </c>
      <c r="AU100" s="236" t="s">
        <v>82</v>
      </c>
      <c r="AV100" s="13" t="s">
        <v>82</v>
      </c>
      <c r="AW100" s="13" t="s">
        <v>33</v>
      </c>
      <c r="AX100" s="13" t="s">
        <v>80</v>
      </c>
      <c r="AY100" s="236" t="s">
        <v>130</v>
      </c>
    </row>
    <row r="101" s="2" customFormat="1" ht="21.75" customHeight="1">
      <c r="A101" s="40"/>
      <c r="B101" s="41"/>
      <c r="C101" s="206" t="s">
        <v>157</v>
      </c>
      <c r="D101" s="206" t="s">
        <v>133</v>
      </c>
      <c r="E101" s="207" t="s">
        <v>205</v>
      </c>
      <c r="F101" s="208" t="s">
        <v>206</v>
      </c>
      <c r="G101" s="209" t="s">
        <v>207</v>
      </c>
      <c r="H101" s="210">
        <v>33.301000000000002</v>
      </c>
      <c r="I101" s="211"/>
      <c r="J101" s="212">
        <f>ROUND(I101*H101,2)</f>
        <v>0</v>
      </c>
      <c r="K101" s="208" t="s">
        <v>137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157</v>
      </c>
      <c r="AT101" s="217" t="s">
        <v>133</v>
      </c>
      <c r="AU101" s="217" t="s">
        <v>82</v>
      </c>
      <c r="AY101" s="19" t="s">
        <v>130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157</v>
      </c>
      <c r="BM101" s="217" t="s">
        <v>2466</v>
      </c>
    </row>
    <row r="102" s="2" customFormat="1">
      <c r="A102" s="40"/>
      <c r="B102" s="41"/>
      <c r="C102" s="42"/>
      <c r="D102" s="219" t="s">
        <v>140</v>
      </c>
      <c r="E102" s="42"/>
      <c r="F102" s="220" t="s">
        <v>209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82</v>
      </c>
    </row>
    <row r="103" s="2" customFormat="1">
      <c r="A103" s="40"/>
      <c r="B103" s="41"/>
      <c r="C103" s="42"/>
      <c r="D103" s="224" t="s">
        <v>141</v>
      </c>
      <c r="E103" s="42"/>
      <c r="F103" s="225" t="s">
        <v>210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141</v>
      </c>
      <c r="AU103" s="19" t="s">
        <v>82</v>
      </c>
    </row>
    <row r="104" s="13" customFormat="1">
      <c r="A104" s="13"/>
      <c r="B104" s="226"/>
      <c r="C104" s="227"/>
      <c r="D104" s="219" t="s">
        <v>147</v>
      </c>
      <c r="E104" s="228" t="s">
        <v>19</v>
      </c>
      <c r="F104" s="229" t="s">
        <v>2467</v>
      </c>
      <c r="G104" s="227"/>
      <c r="H104" s="230">
        <v>16.050999999999998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147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130</v>
      </c>
    </row>
    <row r="105" s="13" customFormat="1">
      <c r="A105" s="13"/>
      <c r="B105" s="226"/>
      <c r="C105" s="227"/>
      <c r="D105" s="219" t="s">
        <v>147</v>
      </c>
      <c r="E105" s="228" t="s">
        <v>19</v>
      </c>
      <c r="F105" s="229" t="s">
        <v>2468</v>
      </c>
      <c r="G105" s="227"/>
      <c r="H105" s="230">
        <v>17.25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147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130</v>
      </c>
    </row>
    <row r="106" s="15" customFormat="1">
      <c r="A106" s="15"/>
      <c r="B106" s="247"/>
      <c r="C106" s="248"/>
      <c r="D106" s="219" t="s">
        <v>147</v>
      </c>
      <c r="E106" s="249" t="s">
        <v>19</v>
      </c>
      <c r="F106" s="250" t="s">
        <v>165</v>
      </c>
      <c r="G106" s="248"/>
      <c r="H106" s="251">
        <v>33.301000000000002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147</v>
      </c>
      <c r="AU106" s="257" t="s">
        <v>82</v>
      </c>
      <c r="AV106" s="15" t="s">
        <v>157</v>
      </c>
      <c r="AW106" s="15" t="s">
        <v>4</v>
      </c>
      <c r="AX106" s="15" t="s">
        <v>80</v>
      </c>
      <c r="AY106" s="257" t="s">
        <v>130</v>
      </c>
    </row>
    <row r="107" s="2" customFormat="1" ht="21.75" customHeight="1">
      <c r="A107" s="40"/>
      <c r="B107" s="41"/>
      <c r="C107" s="206" t="s">
        <v>129</v>
      </c>
      <c r="D107" s="206" t="s">
        <v>133</v>
      </c>
      <c r="E107" s="207" t="s">
        <v>221</v>
      </c>
      <c r="F107" s="208" t="s">
        <v>222</v>
      </c>
      <c r="G107" s="209" t="s">
        <v>207</v>
      </c>
      <c r="H107" s="210">
        <v>33.301000000000002</v>
      </c>
      <c r="I107" s="211"/>
      <c r="J107" s="212">
        <f>ROUND(I107*H107,2)</f>
        <v>0</v>
      </c>
      <c r="K107" s="208" t="s">
        <v>137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157</v>
      </c>
      <c r="AT107" s="217" t="s">
        <v>133</v>
      </c>
      <c r="AU107" s="217" t="s">
        <v>82</v>
      </c>
      <c r="AY107" s="19" t="s">
        <v>130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157</v>
      </c>
      <c r="BM107" s="217" t="s">
        <v>2469</v>
      </c>
    </row>
    <row r="108" s="2" customFormat="1">
      <c r="A108" s="40"/>
      <c r="B108" s="41"/>
      <c r="C108" s="42"/>
      <c r="D108" s="219" t="s">
        <v>140</v>
      </c>
      <c r="E108" s="42"/>
      <c r="F108" s="220" t="s">
        <v>224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82</v>
      </c>
    </row>
    <row r="109" s="2" customFormat="1">
      <c r="A109" s="40"/>
      <c r="B109" s="41"/>
      <c r="C109" s="42"/>
      <c r="D109" s="224" t="s">
        <v>141</v>
      </c>
      <c r="E109" s="42"/>
      <c r="F109" s="225" t="s">
        <v>225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141</v>
      </c>
      <c r="AU109" s="19" t="s">
        <v>82</v>
      </c>
    </row>
    <row r="110" s="2" customFormat="1" ht="16.5" customHeight="1">
      <c r="A110" s="40"/>
      <c r="B110" s="41"/>
      <c r="C110" s="206" t="s">
        <v>234</v>
      </c>
      <c r="D110" s="206" t="s">
        <v>133</v>
      </c>
      <c r="E110" s="207" t="s">
        <v>227</v>
      </c>
      <c r="F110" s="208" t="s">
        <v>228</v>
      </c>
      <c r="G110" s="209" t="s">
        <v>229</v>
      </c>
      <c r="H110" s="210">
        <v>66.602000000000004</v>
      </c>
      <c r="I110" s="211"/>
      <c r="J110" s="212">
        <f>ROUND(I110*H110,2)</f>
        <v>0</v>
      </c>
      <c r="K110" s="208" t="s">
        <v>137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157</v>
      </c>
      <c r="AT110" s="217" t="s">
        <v>133</v>
      </c>
      <c r="AU110" s="217" t="s">
        <v>82</v>
      </c>
      <c r="AY110" s="19" t="s">
        <v>130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157</v>
      </c>
      <c r="BM110" s="217" t="s">
        <v>2470</v>
      </c>
    </row>
    <row r="111" s="2" customFormat="1">
      <c r="A111" s="40"/>
      <c r="B111" s="41"/>
      <c r="C111" s="42"/>
      <c r="D111" s="219" t="s">
        <v>140</v>
      </c>
      <c r="E111" s="42"/>
      <c r="F111" s="220" t="s">
        <v>231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82</v>
      </c>
    </row>
    <row r="112" s="2" customFormat="1">
      <c r="A112" s="40"/>
      <c r="B112" s="41"/>
      <c r="C112" s="42"/>
      <c r="D112" s="224" t="s">
        <v>141</v>
      </c>
      <c r="E112" s="42"/>
      <c r="F112" s="225" t="s">
        <v>232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141</v>
      </c>
      <c r="AU112" s="19" t="s">
        <v>82</v>
      </c>
    </row>
    <row r="113" s="13" customFormat="1">
      <c r="A113" s="13"/>
      <c r="B113" s="226"/>
      <c r="C113" s="227"/>
      <c r="D113" s="219" t="s">
        <v>147</v>
      </c>
      <c r="E113" s="228" t="s">
        <v>19</v>
      </c>
      <c r="F113" s="229" t="s">
        <v>2471</v>
      </c>
      <c r="G113" s="227"/>
      <c r="H113" s="230">
        <v>66.602000000000004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147</v>
      </c>
      <c r="AU113" s="236" t="s">
        <v>82</v>
      </c>
      <c r="AV113" s="13" t="s">
        <v>82</v>
      </c>
      <c r="AW113" s="13" t="s">
        <v>33</v>
      </c>
      <c r="AX113" s="13" t="s">
        <v>80</v>
      </c>
      <c r="AY113" s="236" t="s">
        <v>130</v>
      </c>
    </row>
    <row r="114" s="2" customFormat="1" ht="16.5" customHeight="1">
      <c r="A114" s="40"/>
      <c r="B114" s="41"/>
      <c r="C114" s="206" t="s">
        <v>240</v>
      </c>
      <c r="D114" s="206" t="s">
        <v>133</v>
      </c>
      <c r="E114" s="207" t="s">
        <v>235</v>
      </c>
      <c r="F114" s="208" t="s">
        <v>236</v>
      </c>
      <c r="G114" s="209" t="s">
        <v>207</v>
      </c>
      <c r="H114" s="210">
        <v>33.301000000000002</v>
      </c>
      <c r="I114" s="211"/>
      <c r="J114" s="212">
        <f>ROUND(I114*H114,2)</f>
        <v>0</v>
      </c>
      <c r="K114" s="208" t="s">
        <v>137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157</v>
      </c>
      <c r="AT114" s="217" t="s">
        <v>133</v>
      </c>
      <c r="AU114" s="217" t="s">
        <v>82</v>
      </c>
      <c r="AY114" s="19" t="s">
        <v>130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157</v>
      </c>
      <c r="BM114" s="217" t="s">
        <v>2472</v>
      </c>
    </row>
    <row r="115" s="2" customFormat="1">
      <c r="A115" s="40"/>
      <c r="B115" s="41"/>
      <c r="C115" s="42"/>
      <c r="D115" s="219" t="s">
        <v>140</v>
      </c>
      <c r="E115" s="42"/>
      <c r="F115" s="220" t="s">
        <v>238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82</v>
      </c>
    </row>
    <row r="116" s="2" customFormat="1">
      <c r="A116" s="40"/>
      <c r="B116" s="41"/>
      <c r="C116" s="42"/>
      <c r="D116" s="224" t="s">
        <v>141</v>
      </c>
      <c r="E116" s="42"/>
      <c r="F116" s="225" t="s">
        <v>239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141</v>
      </c>
      <c r="AU116" s="19" t="s">
        <v>82</v>
      </c>
    </row>
    <row r="117" s="2" customFormat="1" ht="16.5" customHeight="1">
      <c r="A117" s="40"/>
      <c r="B117" s="41"/>
      <c r="C117" s="206" t="s">
        <v>249</v>
      </c>
      <c r="D117" s="206" t="s">
        <v>133</v>
      </c>
      <c r="E117" s="207" t="s">
        <v>2473</v>
      </c>
      <c r="F117" s="208" t="s">
        <v>2474</v>
      </c>
      <c r="G117" s="209" t="s">
        <v>199</v>
      </c>
      <c r="H117" s="210">
        <v>127.65000000000001</v>
      </c>
      <c r="I117" s="211"/>
      <c r="J117" s="212">
        <f>ROUND(I117*H117,2)</f>
        <v>0</v>
      </c>
      <c r="K117" s="208" t="s">
        <v>137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157</v>
      </c>
      <c r="AT117" s="217" t="s">
        <v>133</v>
      </c>
      <c r="AU117" s="217" t="s">
        <v>82</v>
      </c>
      <c r="AY117" s="19" t="s">
        <v>130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157</v>
      </c>
      <c r="BM117" s="217" t="s">
        <v>2475</v>
      </c>
    </row>
    <row r="118" s="2" customFormat="1">
      <c r="A118" s="40"/>
      <c r="B118" s="41"/>
      <c r="C118" s="42"/>
      <c r="D118" s="219" t="s">
        <v>140</v>
      </c>
      <c r="E118" s="42"/>
      <c r="F118" s="220" t="s">
        <v>2476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82</v>
      </c>
    </row>
    <row r="119" s="2" customFormat="1">
      <c r="A119" s="40"/>
      <c r="B119" s="41"/>
      <c r="C119" s="42"/>
      <c r="D119" s="224" t="s">
        <v>141</v>
      </c>
      <c r="E119" s="42"/>
      <c r="F119" s="225" t="s">
        <v>2477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141</v>
      </c>
      <c r="AU119" s="19" t="s">
        <v>82</v>
      </c>
    </row>
    <row r="120" s="2" customFormat="1" ht="16.5" customHeight="1">
      <c r="A120" s="40"/>
      <c r="B120" s="41"/>
      <c r="C120" s="258" t="s">
        <v>260</v>
      </c>
      <c r="D120" s="258" t="s">
        <v>166</v>
      </c>
      <c r="E120" s="259" t="s">
        <v>2478</v>
      </c>
      <c r="F120" s="260" t="s">
        <v>2479</v>
      </c>
      <c r="G120" s="261" t="s">
        <v>207</v>
      </c>
      <c r="H120" s="262">
        <v>12.765000000000001</v>
      </c>
      <c r="I120" s="263"/>
      <c r="J120" s="264">
        <f>ROUND(I120*H120,2)</f>
        <v>0</v>
      </c>
      <c r="K120" s="260" t="s">
        <v>137</v>
      </c>
      <c r="L120" s="265"/>
      <c r="M120" s="266" t="s">
        <v>19</v>
      </c>
      <c r="N120" s="267" t="s">
        <v>43</v>
      </c>
      <c r="O120" s="86"/>
      <c r="P120" s="215">
        <f>O120*H120</f>
        <v>0</v>
      </c>
      <c r="Q120" s="215">
        <v>0.20999999999999999</v>
      </c>
      <c r="R120" s="215">
        <f>Q120*H120</f>
        <v>2.68065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249</v>
      </c>
      <c r="AT120" s="217" t="s">
        <v>166</v>
      </c>
      <c r="AU120" s="217" t="s">
        <v>82</v>
      </c>
      <c r="AY120" s="19" t="s">
        <v>130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157</v>
      </c>
      <c r="BM120" s="217" t="s">
        <v>2480</v>
      </c>
    </row>
    <row r="121" s="2" customFormat="1">
      <c r="A121" s="40"/>
      <c r="B121" s="41"/>
      <c r="C121" s="42"/>
      <c r="D121" s="219" t="s">
        <v>140</v>
      </c>
      <c r="E121" s="42"/>
      <c r="F121" s="220" t="s">
        <v>2479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82</v>
      </c>
    </row>
    <row r="122" s="13" customFormat="1">
      <c r="A122" s="13"/>
      <c r="B122" s="226"/>
      <c r="C122" s="227"/>
      <c r="D122" s="219" t="s">
        <v>147</v>
      </c>
      <c r="E122" s="228" t="s">
        <v>19</v>
      </c>
      <c r="F122" s="229" t="s">
        <v>2481</v>
      </c>
      <c r="G122" s="227"/>
      <c r="H122" s="230">
        <v>12.765000000000001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147</v>
      </c>
      <c r="AU122" s="236" t="s">
        <v>82</v>
      </c>
      <c r="AV122" s="13" t="s">
        <v>82</v>
      </c>
      <c r="AW122" s="13" t="s">
        <v>33</v>
      </c>
      <c r="AX122" s="13" t="s">
        <v>80</v>
      </c>
      <c r="AY122" s="236" t="s">
        <v>130</v>
      </c>
    </row>
    <row r="123" s="2" customFormat="1" ht="16.5" customHeight="1">
      <c r="A123" s="40"/>
      <c r="B123" s="41"/>
      <c r="C123" s="206" t="s">
        <v>83</v>
      </c>
      <c r="D123" s="206" t="s">
        <v>133</v>
      </c>
      <c r="E123" s="207" t="s">
        <v>2482</v>
      </c>
      <c r="F123" s="208" t="s">
        <v>2483</v>
      </c>
      <c r="G123" s="209" t="s">
        <v>199</v>
      </c>
      <c r="H123" s="210">
        <v>127.65000000000001</v>
      </c>
      <c r="I123" s="211"/>
      <c r="J123" s="212">
        <f>ROUND(I123*H123,2)</f>
        <v>0</v>
      </c>
      <c r="K123" s="208" t="s">
        <v>137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157</v>
      </c>
      <c r="AT123" s="217" t="s">
        <v>133</v>
      </c>
      <c r="AU123" s="217" t="s">
        <v>82</v>
      </c>
      <c r="AY123" s="19" t="s">
        <v>130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157</v>
      </c>
      <c r="BM123" s="217" t="s">
        <v>2484</v>
      </c>
    </row>
    <row r="124" s="2" customFormat="1">
      <c r="A124" s="40"/>
      <c r="B124" s="41"/>
      <c r="C124" s="42"/>
      <c r="D124" s="219" t="s">
        <v>140</v>
      </c>
      <c r="E124" s="42"/>
      <c r="F124" s="220" t="s">
        <v>2485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140</v>
      </c>
      <c r="AU124" s="19" t="s">
        <v>82</v>
      </c>
    </row>
    <row r="125" s="2" customFormat="1">
      <c r="A125" s="40"/>
      <c r="B125" s="41"/>
      <c r="C125" s="42"/>
      <c r="D125" s="224" t="s">
        <v>141</v>
      </c>
      <c r="E125" s="42"/>
      <c r="F125" s="225" t="s">
        <v>2486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141</v>
      </c>
      <c r="AU125" s="19" t="s">
        <v>82</v>
      </c>
    </row>
    <row r="126" s="13" customFormat="1">
      <c r="A126" s="13"/>
      <c r="B126" s="226"/>
      <c r="C126" s="227"/>
      <c r="D126" s="219" t="s">
        <v>147</v>
      </c>
      <c r="E126" s="228" t="s">
        <v>19</v>
      </c>
      <c r="F126" s="229" t="s">
        <v>2487</v>
      </c>
      <c r="G126" s="227"/>
      <c r="H126" s="230">
        <v>127.65000000000001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147</v>
      </c>
      <c r="AU126" s="236" t="s">
        <v>82</v>
      </c>
      <c r="AV126" s="13" t="s">
        <v>82</v>
      </c>
      <c r="AW126" s="13" t="s">
        <v>33</v>
      </c>
      <c r="AX126" s="13" t="s">
        <v>80</v>
      </c>
      <c r="AY126" s="236" t="s">
        <v>130</v>
      </c>
    </row>
    <row r="127" s="2" customFormat="1" ht="16.5" customHeight="1">
      <c r="A127" s="40"/>
      <c r="B127" s="41"/>
      <c r="C127" s="258" t="s">
        <v>276</v>
      </c>
      <c r="D127" s="258" t="s">
        <v>166</v>
      </c>
      <c r="E127" s="259" t="s">
        <v>2488</v>
      </c>
      <c r="F127" s="260" t="s">
        <v>2489</v>
      </c>
      <c r="G127" s="261" t="s">
        <v>2044</v>
      </c>
      <c r="H127" s="262">
        <v>1.915</v>
      </c>
      <c r="I127" s="263"/>
      <c r="J127" s="264">
        <f>ROUND(I127*H127,2)</f>
        <v>0</v>
      </c>
      <c r="K127" s="260" t="s">
        <v>137</v>
      </c>
      <c r="L127" s="265"/>
      <c r="M127" s="266" t="s">
        <v>19</v>
      </c>
      <c r="N127" s="267" t="s">
        <v>43</v>
      </c>
      <c r="O127" s="86"/>
      <c r="P127" s="215">
        <f>O127*H127</f>
        <v>0</v>
      </c>
      <c r="Q127" s="215">
        <v>0.001</v>
      </c>
      <c r="R127" s="215">
        <f>Q127*H127</f>
        <v>0.001915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249</v>
      </c>
      <c r="AT127" s="217" t="s">
        <v>166</v>
      </c>
      <c r="AU127" s="217" t="s">
        <v>82</v>
      </c>
      <c r="AY127" s="19" t="s">
        <v>130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157</v>
      </c>
      <c r="BM127" s="217" t="s">
        <v>2490</v>
      </c>
    </row>
    <row r="128" s="2" customFormat="1">
      <c r="A128" s="40"/>
      <c r="B128" s="41"/>
      <c r="C128" s="42"/>
      <c r="D128" s="219" t="s">
        <v>140</v>
      </c>
      <c r="E128" s="42"/>
      <c r="F128" s="220" t="s">
        <v>2489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140</v>
      </c>
      <c r="AU128" s="19" t="s">
        <v>82</v>
      </c>
    </row>
    <row r="129" s="13" customFormat="1">
      <c r="A129" s="13"/>
      <c r="B129" s="226"/>
      <c r="C129" s="227"/>
      <c r="D129" s="219" t="s">
        <v>147</v>
      </c>
      <c r="E129" s="228" t="s">
        <v>19</v>
      </c>
      <c r="F129" s="229" t="s">
        <v>2491</v>
      </c>
      <c r="G129" s="227"/>
      <c r="H129" s="230">
        <v>1.915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147</v>
      </c>
      <c r="AU129" s="236" t="s">
        <v>82</v>
      </c>
      <c r="AV129" s="13" t="s">
        <v>82</v>
      </c>
      <c r="AW129" s="13" t="s">
        <v>33</v>
      </c>
      <c r="AX129" s="13" t="s">
        <v>80</v>
      </c>
      <c r="AY129" s="236" t="s">
        <v>130</v>
      </c>
    </row>
    <row r="130" s="2" customFormat="1" ht="16.5" customHeight="1">
      <c r="A130" s="40"/>
      <c r="B130" s="41"/>
      <c r="C130" s="206" t="s">
        <v>285</v>
      </c>
      <c r="D130" s="206" t="s">
        <v>133</v>
      </c>
      <c r="E130" s="207" t="s">
        <v>2492</v>
      </c>
      <c r="F130" s="208" t="s">
        <v>2493</v>
      </c>
      <c r="G130" s="209" t="s">
        <v>199</v>
      </c>
      <c r="H130" s="210">
        <v>127.65000000000001</v>
      </c>
      <c r="I130" s="211"/>
      <c r="J130" s="212">
        <f>ROUND(I130*H130,2)</f>
        <v>0</v>
      </c>
      <c r="K130" s="208" t="s">
        <v>137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157</v>
      </c>
      <c r="AT130" s="217" t="s">
        <v>133</v>
      </c>
      <c r="AU130" s="217" t="s">
        <v>82</v>
      </c>
      <c r="AY130" s="19" t="s">
        <v>130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157</v>
      </c>
      <c r="BM130" s="217" t="s">
        <v>2494</v>
      </c>
    </row>
    <row r="131" s="2" customFormat="1">
      <c r="A131" s="40"/>
      <c r="B131" s="41"/>
      <c r="C131" s="42"/>
      <c r="D131" s="219" t="s">
        <v>140</v>
      </c>
      <c r="E131" s="42"/>
      <c r="F131" s="220" t="s">
        <v>2495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140</v>
      </c>
      <c r="AU131" s="19" t="s">
        <v>82</v>
      </c>
    </row>
    <row r="132" s="2" customFormat="1">
      <c r="A132" s="40"/>
      <c r="B132" s="41"/>
      <c r="C132" s="42"/>
      <c r="D132" s="224" t="s">
        <v>141</v>
      </c>
      <c r="E132" s="42"/>
      <c r="F132" s="225" t="s">
        <v>2496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141</v>
      </c>
      <c r="AU132" s="19" t="s">
        <v>82</v>
      </c>
    </row>
    <row r="133" s="13" customFormat="1">
      <c r="A133" s="13"/>
      <c r="B133" s="226"/>
      <c r="C133" s="227"/>
      <c r="D133" s="219" t="s">
        <v>147</v>
      </c>
      <c r="E133" s="228" t="s">
        <v>19</v>
      </c>
      <c r="F133" s="229" t="s">
        <v>2487</v>
      </c>
      <c r="G133" s="227"/>
      <c r="H133" s="230">
        <v>127.65000000000001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147</v>
      </c>
      <c r="AU133" s="236" t="s">
        <v>82</v>
      </c>
      <c r="AV133" s="13" t="s">
        <v>82</v>
      </c>
      <c r="AW133" s="13" t="s">
        <v>33</v>
      </c>
      <c r="AX133" s="13" t="s">
        <v>80</v>
      </c>
      <c r="AY133" s="236" t="s">
        <v>130</v>
      </c>
    </row>
    <row r="134" s="2" customFormat="1" ht="16.5" customHeight="1">
      <c r="A134" s="40"/>
      <c r="B134" s="41"/>
      <c r="C134" s="206" t="s">
        <v>291</v>
      </c>
      <c r="D134" s="206" t="s">
        <v>133</v>
      </c>
      <c r="E134" s="207" t="s">
        <v>241</v>
      </c>
      <c r="F134" s="208" t="s">
        <v>242</v>
      </c>
      <c r="G134" s="209" t="s">
        <v>199</v>
      </c>
      <c r="H134" s="210">
        <v>66.879999999999995</v>
      </c>
      <c r="I134" s="211"/>
      <c r="J134" s="212">
        <f>ROUND(I134*H134,2)</f>
        <v>0</v>
      </c>
      <c r="K134" s="208" t="s">
        <v>137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157</v>
      </c>
      <c r="AT134" s="217" t="s">
        <v>133</v>
      </c>
      <c r="AU134" s="217" t="s">
        <v>82</v>
      </c>
      <c r="AY134" s="19" t="s">
        <v>130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157</v>
      </c>
      <c r="BM134" s="217" t="s">
        <v>2497</v>
      </c>
    </row>
    <row r="135" s="2" customFormat="1">
      <c r="A135" s="40"/>
      <c r="B135" s="41"/>
      <c r="C135" s="42"/>
      <c r="D135" s="219" t="s">
        <v>140</v>
      </c>
      <c r="E135" s="42"/>
      <c r="F135" s="220" t="s">
        <v>244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82</v>
      </c>
    </row>
    <row r="136" s="2" customFormat="1">
      <c r="A136" s="40"/>
      <c r="B136" s="41"/>
      <c r="C136" s="42"/>
      <c r="D136" s="224" t="s">
        <v>141</v>
      </c>
      <c r="E136" s="42"/>
      <c r="F136" s="225" t="s">
        <v>245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141</v>
      </c>
      <c r="AU136" s="19" t="s">
        <v>82</v>
      </c>
    </row>
    <row r="137" s="13" customFormat="1">
      <c r="A137" s="13"/>
      <c r="B137" s="226"/>
      <c r="C137" s="227"/>
      <c r="D137" s="219" t="s">
        <v>147</v>
      </c>
      <c r="E137" s="228" t="s">
        <v>19</v>
      </c>
      <c r="F137" s="229" t="s">
        <v>2498</v>
      </c>
      <c r="G137" s="227"/>
      <c r="H137" s="230">
        <v>66.879999999999995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147</v>
      </c>
      <c r="AU137" s="236" t="s">
        <v>82</v>
      </c>
      <c r="AV137" s="13" t="s">
        <v>82</v>
      </c>
      <c r="AW137" s="13" t="s">
        <v>33</v>
      </c>
      <c r="AX137" s="13" t="s">
        <v>80</v>
      </c>
      <c r="AY137" s="236" t="s">
        <v>130</v>
      </c>
    </row>
    <row r="138" s="12" customFormat="1" ht="22.8" customHeight="1">
      <c r="A138" s="12"/>
      <c r="B138" s="190"/>
      <c r="C138" s="191"/>
      <c r="D138" s="192" t="s">
        <v>71</v>
      </c>
      <c r="E138" s="204" t="s">
        <v>129</v>
      </c>
      <c r="F138" s="204" t="s">
        <v>2499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SUM(P139:P147)</f>
        <v>0</v>
      </c>
      <c r="Q138" s="198"/>
      <c r="R138" s="199">
        <f>SUM(R139:R147)</f>
        <v>38.06469959999999</v>
      </c>
      <c r="S138" s="198"/>
      <c r="T138" s="200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80</v>
      </c>
      <c r="AT138" s="202" t="s">
        <v>71</v>
      </c>
      <c r="AU138" s="202" t="s">
        <v>80</v>
      </c>
      <c r="AY138" s="201" t="s">
        <v>130</v>
      </c>
      <c r="BK138" s="203">
        <f>SUM(BK139:BK147)</f>
        <v>0</v>
      </c>
    </row>
    <row r="139" s="2" customFormat="1" ht="16.5" customHeight="1">
      <c r="A139" s="40"/>
      <c r="B139" s="41"/>
      <c r="C139" s="206" t="s">
        <v>299</v>
      </c>
      <c r="D139" s="206" t="s">
        <v>133</v>
      </c>
      <c r="E139" s="207" t="s">
        <v>2500</v>
      </c>
      <c r="F139" s="208" t="s">
        <v>2501</v>
      </c>
      <c r="G139" s="209" t="s">
        <v>199</v>
      </c>
      <c r="H139" s="210">
        <v>66.879999999999995</v>
      </c>
      <c r="I139" s="211"/>
      <c r="J139" s="212">
        <f>ROUND(I139*H139,2)</f>
        <v>0</v>
      </c>
      <c r="K139" s="208" t="s">
        <v>137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0.34499999999999997</v>
      </c>
      <c r="R139" s="215">
        <f>Q139*H139</f>
        <v>23.073599999999995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157</v>
      </c>
      <c r="AT139" s="217" t="s">
        <v>133</v>
      </c>
      <c r="AU139" s="217" t="s">
        <v>82</v>
      </c>
      <c r="AY139" s="19" t="s">
        <v>130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157</v>
      </c>
      <c r="BM139" s="217" t="s">
        <v>2502</v>
      </c>
    </row>
    <row r="140" s="2" customFormat="1">
      <c r="A140" s="40"/>
      <c r="B140" s="41"/>
      <c r="C140" s="42"/>
      <c r="D140" s="219" t="s">
        <v>140</v>
      </c>
      <c r="E140" s="42"/>
      <c r="F140" s="220" t="s">
        <v>2503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82</v>
      </c>
    </row>
    <row r="141" s="2" customFormat="1">
      <c r="A141" s="40"/>
      <c r="B141" s="41"/>
      <c r="C141" s="42"/>
      <c r="D141" s="224" t="s">
        <v>141</v>
      </c>
      <c r="E141" s="42"/>
      <c r="F141" s="225" t="s">
        <v>2504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141</v>
      </c>
      <c r="AU141" s="19" t="s">
        <v>82</v>
      </c>
    </row>
    <row r="142" s="2" customFormat="1" ht="21.75" customHeight="1">
      <c r="A142" s="40"/>
      <c r="B142" s="41"/>
      <c r="C142" s="206" t="s">
        <v>8</v>
      </c>
      <c r="D142" s="206" t="s">
        <v>133</v>
      </c>
      <c r="E142" s="207" t="s">
        <v>2505</v>
      </c>
      <c r="F142" s="208" t="s">
        <v>2506</v>
      </c>
      <c r="G142" s="209" t="s">
        <v>199</v>
      </c>
      <c r="H142" s="210">
        <v>66.879999999999995</v>
      </c>
      <c r="I142" s="211"/>
      <c r="J142" s="212">
        <f>ROUND(I142*H142,2)</f>
        <v>0</v>
      </c>
      <c r="K142" s="208" t="s">
        <v>137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0.089219999999999994</v>
      </c>
      <c r="R142" s="215">
        <f>Q142*H142</f>
        <v>5.9670335999999988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157</v>
      </c>
      <c r="AT142" s="217" t="s">
        <v>133</v>
      </c>
      <c r="AU142" s="217" t="s">
        <v>82</v>
      </c>
      <c r="AY142" s="19" t="s">
        <v>130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157</v>
      </c>
      <c r="BM142" s="217" t="s">
        <v>2507</v>
      </c>
    </row>
    <row r="143" s="2" customFormat="1">
      <c r="A143" s="40"/>
      <c r="B143" s="41"/>
      <c r="C143" s="42"/>
      <c r="D143" s="219" t="s">
        <v>140</v>
      </c>
      <c r="E143" s="42"/>
      <c r="F143" s="220" t="s">
        <v>2508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140</v>
      </c>
      <c r="AU143" s="19" t="s">
        <v>82</v>
      </c>
    </row>
    <row r="144" s="2" customFormat="1">
      <c r="A144" s="40"/>
      <c r="B144" s="41"/>
      <c r="C144" s="42"/>
      <c r="D144" s="224" t="s">
        <v>141</v>
      </c>
      <c r="E144" s="42"/>
      <c r="F144" s="225" t="s">
        <v>2509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141</v>
      </c>
      <c r="AU144" s="19" t="s">
        <v>82</v>
      </c>
    </row>
    <row r="145" s="2" customFormat="1" ht="16.5" customHeight="1">
      <c r="A145" s="40"/>
      <c r="B145" s="41"/>
      <c r="C145" s="258" t="s">
        <v>311</v>
      </c>
      <c r="D145" s="258" t="s">
        <v>166</v>
      </c>
      <c r="E145" s="259" t="s">
        <v>2510</v>
      </c>
      <c r="F145" s="260" t="s">
        <v>2511</v>
      </c>
      <c r="G145" s="261" t="s">
        <v>199</v>
      </c>
      <c r="H145" s="262">
        <v>68.885999999999996</v>
      </c>
      <c r="I145" s="263"/>
      <c r="J145" s="264">
        <f>ROUND(I145*H145,2)</f>
        <v>0</v>
      </c>
      <c r="K145" s="260" t="s">
        <v>137</v>
      </c>
      <c r="L145" s="265"/>
      <c r="M145" s="266" t="s">
        <v>19</v>
      </c>
      <c r="N145" s="267" t="s">
        <v>43</v>
      </c>
      <c r="O145" s="86"/>
      <c r="P145" s="215">
        <f>O145*H145</f>
        <v>0</v>
      </c>
      <c r="Q145" s="215">
        <v>0.13100000000000001</v>
      </c>
      <c r="R145" s="215">
        <f>Q145*H145</f>
        <v>9.0240659999999995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249</v>
      </c>
      <c r="AT145" s="217" t="s">
        <v>166</v>
      </c>
      <c r="AU145" s="217" t="s">
        <v>82</v>
      </c>
      <c r="AY145" s="19" t="s">
        <v>130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157</v>
      </c>
      <c r="BM145" s="217" t="s">
        <v>2512</v>
      </c>
    </row>
    <row r="146" s="2" customFormat="1">
      <c r="A146" s="40"/>
      <c r="B146" s="41"/>
      <c r="C146" s="42"/>
      <c r="D146" s="219" t="s">
        <v>140</v>
      </c>
      <c r="E146" s="42"/>
      <c r="F146" s="220" t="s">
        <v>2511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140</v>
      </c>
      <c r="AU146" s="19" t="s">
        <v>82</v>
      </c>
    </row>
    <row r="147" s="13" customFormat="1">
      <c r="A147" s="13"/>
      <c r="B147" s="226"/>
      <c r="C147" s="227"/>
      <c r="D147" s="219" t="s">
        <v>147</v>
      </c>
      <c r="E147" s="228" t="s">
        <v>19</v>
      </c>
      <c r="F147" s="229" t="s">
        <v>2513</v>
      </c>
      <c r="G147" s="227"/>
      <c r="H147" s="230">
        <v>68.885999999999996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147</v>
      </c>
      <c r="AU147" s="236" t="s">
        <v>82</v>
      </c>
      <c r="AV147" s="13" t="s">
        <v>82</v>
      </c>
      <c r="AW147" s="13" t="s">
        <v>33</v>
      </c>
      <c r="AX147" s="13" t="s">
        <v>80</v>
      </c>
      <c r="AY147" s="236" t="s">
        <v>130</v>
      </c>
    </row>
    <row r="148" s="12" customFormat="1" ht="22.8" customHeight="1">
      <c r="A148" s="12"/>
      <c r="B148" s="190"/>
      <c r="C148" s="191"/>
      <c r="D148" s="192" t="s">
        <v>71</v>
      </c>
      <c r="E148" s="204" t="s">
        <v>260</v>
      </c>
      <c r="F148" s="204" t="s">
        <v>721</v>
      </c>
      <c r="G148" s="191"/>
      <c r="H148" s="191"/>
      <c r="I148" s="194"/>
      <c r="J148" s="205">
        <f>BK148</f>
        <v>0</v>
      </c>
      <c r="K148" s="191"/>
      <c r="L148" s="196"/>
      <c r="M148" s="197"/>
      <c r="N148" s="198"/>
      <c r="O148" s="198"/>
      <c r="P148" s="199">
        <f>SUM(P149:P155)</f>
        <v>0</v>
      </c>
      <c r="Q148" s="198"/>
      <c r="R148" s="199">
        <f>SUM(R149:R155)</f>
        <v>7.8647971999999999</v>
      </c>
      <c r="S148" s="198"/>
      <c r="T148" s="200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80</v>
      </c>
      <c r="AT148" s="202" t="s">
        <v>71</v>
      </c>
      <c r="AU148" s="202" t="s">
        <v>80</v>
      </c>
      <c r="AY148" s="201" t="s">
        <v>130</v>
      </c>
      <c r="BK148" s="203">
        <f>SUM(BK149:BK155)</f>
        <v>0</v>
      </c>
    </row>
    <row r="149" s="2" customFormat="1" ht="16.5" customHeight="1">
      <c r="A149" s="40"/>
      <c r="B149" s="41"/>
      <c r="C149" s="206" t="s">
        <v>322</v>
      </c>
      <c r="D149" s="206" t="s">
        <v>133</v>
      </c>
      <c r="E149" s="207" t="s">
        <v>2514</v>
      </c>
      <c r="F149" s="208" t="s">
        <v>2515</v>
      </c>
      <c r="G149" s="209" t="s">
        <v>302</v>
      </c>
      <c r="H149" s="210">
        <v>68.900000000000006</v>
      </c>
      <c r="I149" s="211"/>
      <c r="J149" s="212">
        <f>ROUND(I149*H149,2)</f>
        <v>0</v>
      </c>
      <c r="K149" s="208" t="s">
        <v>137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0.085307999999999995</v>
      </c>
      <c r="R149" s="215">
        <f>Q149*H149</f>
        <v>5.8777211999999999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157</v>
      </c>
      <c r="AT149" s="217" t="s">
        <v>133</v>
      </c>
      <c r="AU149" s="217" t="s">
        <v>82</v>
      </c>
      <c r="AY149" s="19" t="s">
        <v>130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157</v>
      </c>
      <c r="BM149" s="217" t="s">
        <v>2516</v>
      </c>
    </row>
    <row r="150" s="2" customFormat="1">
      <c r="A150" s="40"/>
      <c r="B150" s="41"/>
      <c r="C150" s="42"/>
      <c r="D150" s="219" t="s">
        <v>140</v>
      </c>
      <c r="E150" s="42"/>
      <c r="F150" s="220" t="s">
        <v>2517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140</v>
      </c>
      <c r="AU150" s="19" t="s">
        <v>82</v>
      </c>
    </row>
    <row r="151" s="2" customFormat="1">
      <c r="A151" s="40"/>
      <c r="B151" s="41"/>
      <c r="C151" s="42"/>
      <c r="D151" s="224" t="s">
        <v>141</v>
      </c>
      <c r="E151" s="42"/>
      <c r="F151" s="225" t="s">
        <v>2518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141</v>
      </c>
      <c r="AU151" s="19" t="s">
        <v>82</v>
      </c>
    </row>
    <row r="152" s="13" customFormat="1">
      <c r="A152" s="13"/>
      <c r="B152" s="226"/>
      <c r="C152" s="227"/>
      <c r="D152" s="219" t="s">
        <v>147</v>
      </c>
      <c r="E152" s="228" t="s">
        <v>19</v>
      </c>
      <c r="F152" s="229" t="s">
        <v>2519</v>
      </c>
      <c r="G152" s="227"/>
      <c r="H152" s="230">
        <v>68.900000000000006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147</v>
      </c>
      <c r="AU152" s="236" t="s">
        <v>82</v>
      </c>
      <c r="AV152" s="13" t="s">
        <v>82</v>
      </c>
      <c r="AW152" s="13" t="s">
        <v>33</v>
      </c>
      <c r="AX152" s="13" t="s">
        <v>80</v>
      </c>
      <c r="AY152" s="236" t="s">
        <v>130</v>
      </c>
    </row>
    <row r="153" s="2" customFormat="1" ht="16.5" customHeight="1">
      <c r="A153" s="40"/>
      <c r="B153" s="41"/>
      <c r="C153" s="258" t="s">
        <v>336</v>
      </c>
      <c r="D153" s="258" t="s">
        <v>166</v>
      </c>
      <c r="E153" s="259" t="s">
        <v>2520</v>
      </c>
      <c r="F153" s="260" t="s">
        <v>2521</v>
      </c>
      <c r="G153" s="261" t="s">
        <v>302</v>
      </c>
      <c r="H153" s="262">
        <v>70.966999999999999</v>
      </c>
      <c r="I153" s="263"/>
      <c r="J153" s="264">
        <f>ROUND(I153*H153,2)</f>
        <v>0</v>
      </c>
      <c r="K153" s="260" t="s">
        <v>137</v>
      </c>
      <c r="L153" s="265"/>
      <c r="M153" s="266" t="s">
        <v>19</v>
      </c>
      <c r="N153" s="267" t="s">
        <v>43</v>
      </c>
      <c r="O153" s="86"/>
      <c r="P153" s="215">
        <f>O153*H153</f>
        <v>0</v>
      </c>
      <c r="Q153" s="215">
        <v>0.028000000000000001</v>
      </c>
      <c r="R153" s="215">
        <f>Q153*H153</f>
        <v>1.9870760000000001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249</v>
      </c>
      <c r="AT153" s="217" t="s">
        <v>166</v>
      </c>
      <c r="AU153" s="217" t="s">
        <v>82</v>
      </c>
      <c r="AY153" s="19" t="s">
        <v>130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157</v>
      </c>
      <c r="BM153" s="217" t="s">
        <v>2522</v>
      </c>
    </row>
    <row r="154" s="2" customFormat="1">
      <c r="A154" s="40"/>
      <c r="B154" s="41"/>
      <c r="C154" s="42"/>
      <c r="D154" s="219" t="s">
        <v>140</v>
      </c>
      <c r="E154" s="42"/>
      <c r="F154" s="220" t="s">
        <v>2521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82</v>
      </c>
    </row>
    <row r="155" s="13" customFormat="1">
      <c r="A155" s="13"/>
      <c r="B155" s="226"/>
      <c r="C155" s="227"/>
      <c r="D155" s="219" t="s">
        <v>147</v>
      </c>
      <c r="E155" s="228" t="s">
        <v>19</v>
      </c>
      <c r="F155" s="229" t="s">
        <v>2523</v>
      </c>
      <c r="G155" s="227"/>
      <c r="H155" s="230">
        <v>70.966999999999999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147</v>
      </c>
      <c r="AU155" s="236" t="s">
        <v>82</v>
      </c>
      <c r="AV155" s="13" t="s">
        <v>82</v>
      </c>
      <c r="AW155" s="13" t="s">
        <v>33</v>
      </c>
      <c r="AX155" s="13" t="s">
        <v>80</v>
      </c>
      <c r="AY155" s="236" t="s">
        <v>130</v>
      </c>
    </row>
    <row r="156" s="12" customFormat="1" ht="22.8" customHeight="1">
      <c r="A156" s="12"/>
      <c r="B156" s="190"/>
      <c r="C156" s="191"/>
      <c r="D156" s="192" t="s">
        <v>71</v>
      </c>
      <c r="E156" s="204" t="s">
        <v>1483</v>
      </c>
      <c r="F156" s="204" t="s">
        <v>1484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SUM(P157:P166)</f>
        <v>0</v>
      </c>
      <c r="Q156" s="198"/>
      <c r="R156" s="199">
        <f>SUM(R157:R166)</f>
        <v>0</v>
      </c>
      <c r="S156" s="198"/>
      <c r="T156" s="200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80</v>
      </c>
      <c r="AT156" s="202" t="s">
        <v>71</v>
      </c>
      <c r="AU156" s="202" t="s">
        <v>80</v>
      </c>
      <c r="AY156" s="201" t="s">
        <v>130</v>
      </c>
      <c r="BK156" s="203">
        <f>SUM(BK157:BK166)</f>
        <v>0</v>
      </c>
    </row>
    <row r="157" s="2" customFormat="1" ht="16.5" customHeight="1">
      <c r="A157" s="40"/>
      <c r="B157" s="41"/>
      <c r="C157" s="206" t="s">
        <v>343</v>
      </c>
      <c r="D157" s="206" t="s">
        <v>133</v>
      </c>
      <c r="E157" s="207" t="s">
        <v>2524</v>
      </c>
      <c r="F157" s="208" t="s">
        <v>2525</v>
      </c>
      <c r="G157" s="209" t="s">
        <v>229</v>
      </c>
      <c r="H157" s="210">
        <v>17.561</v>
      </c>
      <c r="I157" s="211"/>
      <c r="J157" s="212">
        <f>ROUND(I157*H157,2)</f>
        <v>0</v>
      </c>
      <c r="K157" s="208" t="s">
        <v>137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157</v>
      </c>
      <c r="AT157" s="217" t="s">
        <v>133</v>
      </c>
      <c r="AU157" s="217" t="s">
        <v>82</v>
      </c>
      <c r="AY157" s="19" t="s">
        <v>130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157</v>
      </c>
      <c r="BM157" s="217" t="s">
        <v>2526</v>
      </c>
    </row>
    <row r="158" s="2" customFormat="1">
      <c r="A158" s="40"/>
      <c r="B158" s="41"/>
      <c r="C158" s="42"/>
      <c r="D158" s="219" t="s">
        <v>140</v>
      </c>
      <c r="E158" s="42"/>
      <c r="F158" s="220" t="s">
        <v>2527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140</v>
      </c>
      <c r="AU158" s="19" t="s">
        <v>82</v>
      </c>
    </row>
    <row r="159" s="2" customFormat="1">
      <c r="A159" s="40"/>
      <c r="B159" s="41"/>
      <c r="C159" s="42"/>
      <c r="D159" s="224" t="s">
        <v>141</v>
      </c>
      <c r="E159" s="42"/>
      <c r="F159" s="225" t="s">
        <v>2528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141</v>
      </c>
      <c r="AU159" s="19" t="s">
        <v>82</v>
      </c>
    </row>
    <row r="160" s="2" customFormat="1" ht="16.5" customHeight="1">
      <c r="A160" s="40"/>
      <c r="B160" s="41"/>
      <c r="C160" s="206" t="s">
        <v>86</v>
      </c>
      <c r="D160" s="206" t="s">
        <v>133</v>
      </c>
      <c r="E160" s="207" t="s">
        <v>2529</v>
      </c>
      <c r="F160" s="208" t="s">
        <v>2530</v>
      </c>
      <c r="G160" s="209" t="s">
        <v>229</v>
      </c>
      <c r="H160" s="210">
        <v>158.04900000000001</v>
      </c>
      <c r="I160" s="211"/>
      <c r="J160" s="212">
        <f>ROUND(I160*H160,2)</f>
        <v>0</v>
      </c>
      <c r="K160" s="208" t="s">
        <v>137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157</v>
      </c>
      <c r="AT160" s="217" t="s">
        <v>133</v>
      </c>
      <c r="AU160" s="217" t="s">
        <v>82</v>
      </c>
      <c r="AY160" s="19" t="s">
        <v>130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157</v>
      </c>
      <c r="BM160" s="217" t="s">
        <v>2531</v>
      </c>
    </row>
    <row r="161" s="2" customFormat="1">
      <c r="A161" s="40"/>
      <c r="B161" s="41"/>
      <c r="C161" s="42"/>
      <c r="D161" s="219" t="s">
        <v>140</v>
      </c>
      <c r="E161" s="42"/>
      <c r="F161" s="220" t="s">
        <v>2532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82</v>
      </c>
    </row>
    <row r="162" s="2" customFormat="1">
      <c r="A162" s="40"/>
      <c r="B162" s="41"/>
      <c r="C162" s="42"/>
      <c r="D162" s="224" t="s">
        <v>141</v>
      </c>
      <c r="E162" s="42"/>
      <c r="F162" s="225" t="s">
        <v>2533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141</v>
      </c>
      <c r="AU162" s="19" t="s">
        <v>82</v>
      </c>
    </row>
    <row r="163" s="13" customFormat="1">
      <c r="A163" s="13"/>
      <c r="B163" s="226"/>
      <c r="C163" s="227"/>
      <c r="D163" s="219" t="s">
        <v>147</v>
      </c>
      <c r="E163" s="228" t="s">
        <v>19</v>
      </c>
      <c r="F163" s="229" t="s">
        <v>2534</v>
      </c>
      <c r="G163" s="227"/>
      <c r="H163" s="230">
        <v>158.04900000000001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147</v>
      </c>
      <c r="AU163" s="236" t="s">
        <v>82</v>
      </c>
      <c r="AV163" s="13" t="s">
        <v>82</v>
      </c>
      <c r="AW163" s="13" t="s">
        <v>33</v>
      </c>
      <c r="AX163" s="13" t="s">
        <v>80</v>
      </c>
      <c r="AY163" s="236" t="s">
        <v>130</v>
      </c>
    </row>
    <row r="164" s="2" customFormat="1" ht="24.15" customHeight="1">
      <c r="A164" s="40"/>
      <c r="B164" s="41"/>
      <c r="C164" s="206" t="s">
        <v>7</v>
      </c>
      <c r="D164" s="206" t="s">
        <v>133</v>
      </c>
      <c r="E164" s="207" t="s">
        <v>2535</v>
      </c>
      <c r="F164" s="208" t="s">
        <v>2536</v>
      </c>
      <c r="G164" s="209" t="s">
        <v>229</v>
      </c>
      <c r="H164" s="210">
        <v>17.561</v>
      </c>
      <c r="I164" s="211"/>
      <c r="J164" s="212">
        <f>ROUND(I164*H164,2)</f>
        <v>0</v>
      </c>
      <c r="K164" s="208" t="s">
        <v>137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157</v>
      </c>
      <c r="AT164" s="217" t="s">
        <v>133</v>
      </c>
      <c r="AU164" s="217" t="s">
        <v>82</v>
      </c>
      <c r="AY164" s="19" t="s">
        <v>130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157</v>
      </c>
      <c r="BM164" s="217" t="s">
        <v>2537</v>
      </c>
    </row>
    <row r="165" s="2" customFormat="1">
      <c r="A165" s="40"/>
      <c r="B165" s="41"/>
      <c r="C165" s="42"/>
      <c r="D165" s="219" t="s">
        <v>140</v>
      </c>
      <c r="E165" s="42"/>
      <c r="F165" s="220" t="s">
        <v>2538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140</v>
      </c>
      <c r="AU165" s="19" t="s">
        <v>82</v>
      </c>
    </row>
    <row r="166" s="2" customFormat="1">
      <c r="A166" s="40"/>
      <c r="B166" s="41"/>
      <c r="C166" s="42"/>
      <c r="D166" s="224" t="s">
        <v>141</v>
      </c>
      <c r="E166" s="42"/>
      <c r="F166" s="225" t="s">
        <v>2539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141</v>
      </c>
      <c r="AU166" s="19" t="s">
        <v>82</v>
      </c>
    </row>
    <row r="167" s="12" customFormat="1" ht="22.8" customHeight="1">
      <c r="A167" s="12"/>
      <c r="B167" s="190"/>
      <c r="C167" s="191"/>
      <c r="D167" s="192" t="s">
        <v>71</v>
      </c>
      <c r="E167" s="204" t="s">
        <v>787</v>
      </c>
      <c r="F167" s="204" t="s">
        <v>788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SUM(P168:P170)</f>
        <v>0</v>
      </c>
      <c r="Q167" s="198"/>
      <c r="R167" s="199">
        <f>SUM(R168:R170)</f>
        <v>0</v>
      </c>
      <c r="S167" s="198"/>
      <c r="T167" s="200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80</v>
      </c>
      <c r="AT167" s="202" t="s">
        <v>71</v>
      </c>
      <c r="AU167" s="202" t="s">
        <v>80</v>
      </c>
      <c r="AY167" s="201" t="s">
        <v>130</v>
      </c>
      <c r="BK167" s="203">
        <f>SUM(BK168:BK170)</f>
        <v>0</v>
      </c>
    </row>
    <row r="168" s="2" customFormat="1" ht="16.5" customHeight="1">
      <c r="A168" s="40"/>
      <c r="B168" s="41"/>
      <c r="C168" s="206" t="s">
        <v>360</v>
      </c>
      <c r="D168" s="206" t="s">
        <v>133</v>
      </c>
      <c r="E168" s="207" t="s">
        <v>2540</v>
      </c>
      <c r="F168" s="208" t="s">
        <v>2541</v>
      </c>
      <c r="G168" s="209" t="s">
        <v>229</v>
      </c>
      <c r="H168" s="210">
        <v>25.539000000000001</v>
      </c>
      <c r="I168" s="211"/>
      <c r="J168" s="212">
        <f>ROUND(I168*H168,2)</f>
        <v>0</v>
      </c>
      <c r="K168" s="208" t="s">
        <v>137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157</v>
      </c>
      <c r="AT168" s="217" t="s">
        <v>133</v>
      </c>
      <c r="AU168" s="217" t="s">
        <v>82</v>
      </c>
      <c r="AY168" s="19" t="s">
        <v>130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157</v>
      </c>
      <c r="BM168" s="217" t="s">
        <v>2542</v>
      </c>
    </row>
    <row r="169" s="2" customFormat="1">
      <c r="A169" s="40"/>
      <c r="B169" s="41"/>
      <c r="C169" s="42"/>
      <c r="D169" s="219" t="s">
        <v>140</v>
      </c>
      <c r="E169" s="42"/>
      <c r="F169" s="220" t="s">
        <v>2543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140</v>
      </c>
      <c r="AU169" s="19" t="s">
        <v>82</v>
      </c>
    </row>
    <row r="170" s="2" customFormat="1">
      <c r="A170" s="40"/>
      <c r="B170" s="41"/>
      <c r="C170" s="42"/>
      <c r="D170" s="224" t="s">
        <v>141</v>
      </c>
      <c r="E170" s="42"/>
      <c r="F170" s="225" t="s">
        <v>2544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141</v>
      </c>
      <c r="AU170" s="19" t="s">
        <v>82</v>
      </c>
    </row>
    <row r="171" s="12" customFormat="1" ht="25.92" customHeight="1">
      <c r="A171" s="12"/>
      <c r="B171" s="190"/>
      <c r="C171" s="191"/>
      <c r="D171" s="192" t="s">
        <v>71</v>
      </c>
      <c r="E171" s="193" t="s">
        <v>795</v>
      </c>
      <c r="F171" s="193" t="s">
        <v>796</v>
      </c>
      <c r="G171" s="191"/>
      <c r="H171" s="191"/>
      <c r="I171" s="194"/>
      <c r="J171" s="195">
        <f>BK171</f>
        <v>0</v>
      </c>
      <c r="K171" s="191"/>
      <c r="L171" s="196"/>
      <c r="M171" s="197"/>
      <c r="N171" s="198"/>
      <c r="O171" s="198"/>
      <c r="P171" s="199">
        <f>P172</f>
        <v>0</v>
      </c>
      <c r="Q171" s="198"/>
      <c r="R171" s="199">
        <f>R172</f>
        <v>0.022070399999999997</v>
      </c>
      <c r="S171" s="198"/>
      <c r="T171" s="20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82</v>
      </c>
      <c r="AT171" s="202" t="s">
        <v>71</v>
      </c>
      <c r="AU171" s="202" t="s">
        <v>72</v>
      </c>
      <c r="AY171" s="201" t="s">
        <v>130</v>
      </c>
      <c r="BK171" s="203">
        <f>BK172</f>
        <v>0</v>
      </c>
    </row>
    <row r="172" s="12" customFormat="1" ht="22.8" customHeight="1">
      <c r="A172" s="12"/>
      <c r="B172" s="190"/>
      <c r="C172" s="191"/>
      <c r="D172" s="192" t="s">
        <v>71</v>
      </c>
      <c r="E172" s="204" t="s">
        <v>797</v>
      </c>
      <c r="F172" s="204" t="s">
        <v>798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SUM(P173:P181)</f>
        <v>0</v>
      </c>
      <c r="Q172" s="198"/>
      <c r="R172" s="199">
        <f>SUM(R173:R181)</f>
        <v>0.022070399999999997</v>
      </c>
      <c r="S172" s="198"/>
      <c r="T172" s="200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82</v>
      </c>
      <c r="AT172" s="202" t="s">
        <v>71</v>
      </c>
      <c r="AU172" s="202" t="s">
        <v>80</v>
      </c>
      <c r="AY172" s="201" t="s">
        <v>130</v>
      </c>
      <c r="BK172" s="203">
        <f>SUM(BK173:BK181)</f>
        <v>0</v>
      </c>
    </row>
    <row r="173" s="2" customFormat="1" ht="16.5" customHeight="1">
      <c r="A173" s="40"/>
      <c r="B173" s="41"/>
      <c r="C173" s="206" t="s">
        <v>366</v>
      </c>
      <c r="D173" s="206" t="s">
        <v>133</v>
      </c>
      <c r="E173" s="207" t="s">
        <v>2545</v>
      </c>
      <c r="F173" s="208" t="s">
        <v>2546</v>
      </c>
      <c r="G173" s="209" t="s">
        <v>199</v>
      </c>
      <c r="H173" s="210">
        <v>66.879999999999995</v>
      </c>
      <c r="I173" s="211"/>
      <c r="J173" s="212">
        <f>ROUND(I173*H173,2)</f>
        <v>0</v>
      </c>
      <c r="K173" s="208" t="s">
        <v>137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311</v>
      </c>
      <c r="AT173" s="217" t="s">
        <v>133</v>
      </c>
      <c r="AU173" s="217" t="s">
        <v>82</v>
      </c>
      <c r="AY173" s="19" t="s">
        <v>130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311</v>
      </c>
      <c r="BM173" s="217" t="s">
        <v>2547</v>
      </c>
    </row>
    <row r="174" s="2" customFormat="1">
      <c r="A174" s="40"/>
      <c r="B174" s="41"/>
      <c r="C174" s="42"/>
      <c r="D174" s="219" t="s">
        <v>140</v>
      </c>
      <c r="E174" s="42"/>
      <c r="F174" s="220" t="s">
        <v>2548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140</v>
      </c>
      <c r="AU174" s="19" t="s">
        <v>82</v>
      </c>
    </row>
    <row r="175" s="2" customFormat="1">
      <c r="A175" s="40"/>
      <c r="B175" s="41"/>
      <c r="C175" s="42"/>
      <c r="D175" s="224" t="s">
        <v>141</v>
      </c>
      <c r="E175" s="42"/>
      <c r="F175" s="225" t="s">
        <v>2549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141</v>
      </c>
      <c r="AU175" s="19" t="s">
        <v>82</v>
      </c>
    </row>
    <row r="176" s="2" customFormat="1" ht="16.5" customHeight="1">
      <c r="A176" s="40"/>
      <c r="B176" s="41"/>
      <c r="C176" s="258" t="s">
        <v>372</v>
      </c>
      <c r="D176" s="258" t="s">
        <v>166</v>
      </c>
      <c r="E176" s="259" t="s">
        <v>2550</v>
      </c>
      <c r="F176" s="260" t="s">
        <v>2551</v>
      </c>
      <c r="G176" s="261" t="s">
        <v>199</v>
      </c>
      <c r="H176" s="262">
        <v>73.567999999999998</v>
      </c>
      <c r="I176" s="263"/>
      <c r="J176" s="264">
        <f>ROUND(I176*H176,2)</f>
        <v>0</v>
      </c>
      <c r="K176" s="260" t="s">
        <v>137</v>
      </c>
      <c r="L176" s="265"/>
      <c r="M176" s="266" t="s">
        <v>19</v>
      </c>
      <c r="N176" s="267" t="s">
        <v>43</v>
      </c>
      <c r="O176" s="86"/>
      <c r="P176" s="215">
        <f>O176*H176</f>
        <v>0</v>
      </c>
      <c r="Q176" s="215">
        <v>0.00029999999999999997</v>
      </c>
      <c r="R176" s="215">
        <f>Q176*H176</f>
        <v>0.022070399999999997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425</v>
      </c>
      <c r="AT176" s="217" t="s">
        <v>166</v>
      </c>
      <c r="AU176" s="217" t="s">
        <v>82</v>
      </c>
      <c r="AY176" s="19" t="s">
        <v>130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311</v>
      </c>
      <c r="BM176" s="217" t="s">
        <v>2552</v>
      </c>
    </row>
    <row r="177" s="2" customFormat="1">
      <c r="A177" s="40"/>
      <c r="B177" s="41"/>
      <c r="C177" s="42"/>
      <c r="D177" s="219" t="s">
        <v>140</v>
      </c>
      <c r="E177" s="42"/>
      <c r="F177" s="220" t="s">
        <v>2551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140</v>
      </c>
      <c r="AU177" s="19" t="s">
        <v>82</v>
      </c>
    </row>
    <row r="178" s="13" customFormat="1">
      <c r="A178" s="13"/>
      <c r="B178" s="226"/>
      <c r="C178" s="227"/>
      <c r="D178" s="219" t="s">
        <v>147</v>
      </c>
      <c r="E178" s="228" t="s">
        <v>19</v>
      </c>
      <c r="F178" s="229" t="s">
        <v>2553</v>
      </c>
      <c r="G178" s="227"/>
      <c r="H178" s="230">
        <v>73.567999999999998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147</v>
      </c>
      <c r="AU178" s="236" t="s">
        <v>82</v>
      </c>
      <c r="AV178" s="13" t="s">
        <v>82</v>
      </c>
      <c r="AW178" s="13" t="s">
        <v>33</v>
      </c>
      <c r="AX178" s="13" t="s">
        <v>80</v>
      </c>
      <c r="AY178" s="236" t="s">
        <v>130</v>
      </c>
    </row>
    <row r="179" s="2" customFormat="1" ht="16.5" customHeight="1">
      <c r="A179" s="40"/>
      <c r="B179" s="41"/>
      <c r="C179" s="206" t="s">
        <v>379</v>
      </c>
      <c r="D179" s="206" t="s">
        <v>133</v>
      </c>
      <c r="E179" s="207" t="s">
        <v>825</v>
      </c>
      <c r="F179" s="208" t="s">
        <v>826</v>
      </c>
      <c r="G179" s="209" t="s">
        <v>827</v>
      </c>
      <c r="H179" s="271"/>
      <c r="I179" s="211"/>
      <c r="J179" s="212">
        <f>ROUND(I179*H179,2)</f>
        <v>0</v>
      </c>
      <c r="K179" s="208" t="s">
        <v>137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311</v>
      </c>
      <c r="AT179" s="217" t="s">
        <v>133</v>
      </c>
      <c r="AU179" s="217" t="s">
        <v>82</v>
      </c>
      <c r="AY179" s="19" t="s">
        <v>130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311</v>
      </c>
      <c r="BM179" s="217" t="s">
        <v>2554</v>
      </c>
    </row>
    <row r="180" s="2" customFormat="1">
      <c r="A180" s="40"/>
      <c r="B180" s="41"/>
      <c r="C180" s="42"/>
      <c r="D180" s="219" t="s">
        <v>140</v>
      </c>
      <c r="E180" s="42"/>
      <c r="F180" s="220" t="s">
        <v>829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82</v>
      </c>
    </row>
    <row r="181" s="2" customFormat="1">
      <c r="A181" s="40"/>
      <c r="B181" s="41"/>
      <c r="C181" s="42"/>
      <c r="D181" s="224" t="s">
        <v>141</v>
      </c>
      <c r="E181" s="42"/>
      <c r="F181" s="225" t="s">
        <v>830</v>
      </c>
      <c r="G181" s="42"/>
      <c r="H181" s="42"/>
      <c r="I181" s="221"/>
      <c r="J181" s="42"/>
      <c r="K181" s="42"/>
      <c r="L181" s="46"/>
      <c r="M181" s="275"/>
      <c r="N181" s="276"/>
      <c r="O181" s="277"/>
      <c r="P181" s="277"/>
      <c r="Q181" s="277"/>
      <c r="R181" s="277"/>
      <c r="S181" s="277"/>
      <c r="T181" s="27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141</v>
      </c>
      <c r="AU181" s="19" t="s">
        <v>82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aIWjrat75VWTRVKdj9vE8S6gX6HTsDl6nXn875NeG3/ze2SIv1asCxLUUf4JqtHSe7WZeCG41u2y3zflt49dhg==" hashValue="kGu/+XdDceJ+J0s0N4GmnNul84XLFTaBNV/B+BiWYpOFNe0UWTQ00dwc3OJxANeY27bB8TOaBUn+T3kpFYA3UA==" algorithmName="SHA-512" password="CC35"/>
  <autoFilter ref="C86:K18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2151352"/>
    <hyperlink ref="F95" r:id="rId2" display="https://podminky.urs.cz/item/CS_URS_2024_01/113106134"/>
    <hyperlink ref="F99" r:id="rId3" display="https://podminky.urs.cz/item/CS_URS_2024_01/113204111"/>
    <hyperlink ref="F103" r:id="rId4" display="https://podminky.urs.cz/item/CS_URS_2024_01/122251101"/>
    <hyperlink ref="F109" r:id="rId5" display="https://podminky.urs.cz/item/CS_URS_2024_01/162751117"/>
    <hyperlink ref="F112" r:id="rId6" display="https://podminky.urs.cz/item/CS_URS_2024_01/171201231"/>
    <hyperlink ref="F116" r:id="rId7" display="https://podminky.urs.cz/item/CS_URS_2024_01/171251201"/>
    <hyperlink ref="F119" r:id="rId8" display="https://podminky.urs.cz/item/CS_URS_2024_01/181351003"/>
    <hyperlink ref="F125" r:id="rId9" display="https://podminky.urs.cz/item/CS_URS_2024_01/181411131"/>
    <hyperlink ref="F132" r:id="rId10" display="https://podminky.urs.cz/item/CS_URS_2024_01/181951111"/>
    <hyperlink ref="F136" r:id="rId11" display="https://podminky.urs.cz/item/CS_URS_2024_01/181951112"/>
    <hyperlink ref="F141" r:id="rId12" display="https://podminky.urs.cz/item/CS_URS_2024_01/564851011"/>
    <hyperlink ref="F144" r:id="rId13" display="https://podminky.urs.cz/item/CS_URS_2024_01/596211111"/>
    <hyperlink ref="F151" r:id="rId14" display="https://podminky.urs.cz/item/CS_URS_2024_01/916331111"/>
    <hyperlink ref="F159" r:id="rId15" display="https://podminky.urs.cz/item/CS_URS_2024_01/997221551"/>
    <hyperlink ref="F162" r:id="rId16" display="https://podminky.urs.cz/item/CS_URS_2024_01/997221559"/>
    <hyperlink ref="F166" r:id="rId17" display="https://podminky.urs.cz/item/CS_URS_2024_01/997221861"/>
    <hyperlink ref="F170" r:id="rId18" display="https://podminky.urs.cz/item/CS_URS_2024_01/998223011"/>
    <hyperlink ref="F175" r:id="rId19" display="https://podminky.urs.cz/item/CS_URS_2024_01/711131101"/>
    <hyperlink ref="F181" r:id="rId20" display="https://podminky.urs.cz/item/CS_URS_2024_01/99871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Zázemí pro dětskou skupinu - Kynšperk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2555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ROUND((SUM(BE91:BE281)),  2)</f>
        <v>0</v>
      </c>
      <c r="G33" s="40"/>
      <c r="H33" s="40"/>
      <c r="I33" s="150">
        <v>0.20999999999999999</v>
      </c>
      <c r="J33" s="149">
        <f>ROUND(((SUM(BE91:BE281))*I33),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ROUND((SUM(BF91:BF281)),  2)</f>
        <v>0</v>
      </c>
      <c r="G34" s="40"/>
      <c r="H34" s="40"/>
      <c r="I34" s="150">
        <v>0.14999999999999999</v>
      </c>
      <c r="J34" s="149">
        <f>ROUND(((SUM(BF91:BF281))*I34),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ROUND((SUM(BG91:BG281)),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ROUND((SUM(BH91:BH281)),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ROUND((SUM(BI91:BI281)),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Zázemí pro dětskou skupinu - Kynšperk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70 - Venkovní rozvody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Kynšperk nad Ohří</v>
      </c>
      <c r="G52" s="42"/>
      <c r="H52" s="42"/>
      <c r="I52" s="34" t="s">
        <v>23</v>
      </c>
      <c r="J52" s="74" t="str">
        <f>IF(J12="","",J12)</f>
        <v>28. 1. 2024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 Kynšperk nad Ohří</v>
      </c>
      <c r="G54" s="42"/>
      <c r="H54" s="42"/>
      <c r="I54" s="34" t="s">
        <v>31</v>
      </c>
      <c r="J54" s="38" t="str">
        <f>E21</f>
        <v>Nováček Jiří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Milan Hájek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175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176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177</v>
      </c>
      <c r="E62" s="176"/>
      <c r="F62" s="176"/>
      <c r="G62" s="176"/>
      <c r="H62" s="176"/>
      <c r="I62" s="176"/>
      <c r="J62" s="177">
        <f>J155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178</v>
      </c>
      <c r="E63" s="176"/>
      <c r="F63" s="176"/>
      <c r="G63" s="176"/>
      <c r="H63" s="176"/>
      <c r="I63" s="176"/>
      <c r="J63" s="177">
        <f>J169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179</v>
      </c>
      <c r="E64" s="176"/>
      <c r="F64" s="176"/>
      <c r="G64" s="176"/>
      <c r="H64" s="176"/>
      <c r="I64" s="176"/>
      <c r="J64" s="177">
        <f>J181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180</v>
      </c>
      <c r="E65" s="176"/>
      <c r="F65" s="176"/>
      <c r="G65" s="176"/>
      <c r="H65" s="176"/>
      <c r="I65" s="176"/>
      <c r="J65" s="177">
        <f>J193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2556</v>
      </c>
      <c r="E66" s="176"/>
      <c r="F66" s="176"/>
      <c r="G66" s="176"/>
      <c r="H66" s="176"/>
      <c r="I66" s="176"/>
      <c r="J66" s="177">
        <f>J198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183</v>
      </c>
      <c r="E67" s="170"/>
      <c r="F67" s="170"/>
      <c r="G67" s="170"/>
      <c r="H67" s="170"/>
      <c r="I67" s="170"/>
      <c r="J67" s="171">
        <f>J250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2557</v>
      </c>
      <c r="E68" s="176"/>
      <c r="F68" s="176"/>
      <c r="G68" s="176"/>
      <c r="H68" s="176"/>
      <c r="I68" s="176"/>
      <c r="J68" s="177">
        <f>J251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1411</v>
      </c>
      <c r="E69" s="176"/>
      <c r="F69" s="176"/>
      <c r="G69" s="176"/>
      <c r="H69" s="176"/>
      <c r="I69" s="176"/>
      <c r="J69" s="177">
        <f>J259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2558</v>
      </c>
      <c r="E70" s="176"/>
      <c r="F70" s="176"/>
      <c r="G70" s="176"/>
      <c r="H70" s="176"/>
      <c r="I70" s="176"/>
      <c r="J70" s="177">
        <f>J269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1416</v>
      </c>
      <c r="E71" s="170"/>
      <c r="F71" s="170"/>
      <c r="G71" s="170"/>
      <c r="H71" s="170"/>
      <c r="I71" s="170"/>
      <c r="J71" s="171">
        <f>J273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Zázemí pro dětskou skupinu - Kynšperk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105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70 - Venkovní rozvody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Kynšperk nad Ohří</v>
      </c>
      <c r="G85" s="42"/>
      <c r="H85" s="42"/>
      <c r="I85" s="34" t="s">
        <v>23</v>
      </c>
      <c r="J85" s="74" t="str">
        <f>IF(J12="","",J12)</f>
        <v>28. 1. 2024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Měst Kynšperk nad Ohří</v>
      </c>
      <c r="G87" s="42"/>
      <c r="H87" s="42"/>
      <c r="I87" s="34" t="s">
        <v>31</v>
      </c>
      <c r="J87" s="38" t="str">
        <f>E21</f>
        <v>Nováček Jiří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Milan Hájek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116</v>
      </c>
      <c r="D90" s="182" t="s">
        <v>57</v>
      </c>
      <c r="E90" s="182" t="s">
        <v>53</v>
      </c>
      <c r="F90" s="182" t="s">
        <v>54</v>
      </c>
      <c r="G90" s="182" t="s">
        <v>117</v>
      </c>
      <c r="H90" s="182" t="s">
        <v>118</v>
      </c>
      <c r="I90" s="182" t="s">
        <v>119</v>
      </c>
      <c r="J90" s="182" t="s">
        <v>109</v>
      </c>
      <c r="K90" s="183" t="s">
        <v>120</v>
      </c>
      <c r="L90" s="184"/>
      <c r="M90" s="94" t="s">
        <v>19</v>
      </c>
      <c r="N90" s="95" t="s">
        <v>42</v>
      </c>
      <c r="O90" s="95" t="s">
        <v>121</v>
      </c>
      <c r="P90" s="95" t="s">
        <v>122</v>
      </c>
      <c r="Q90" s="95" t="s">
        <v>123</v>
      </c>
      <c r="R90" s="95" t="s">
        <v>124</v>
      </c>
      <c r="S90" s="95" t="s">
        <v>125</v>
      </c>
      <c r="T90" s="96" t="s">
        <v>126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127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P92+P250+P273</f>
        <v>0</v>
      </c>
      <c r="Q91" s="98"/>
      <c r="R91" s="187">
        <f>R92+R250+R273</f>
        <v>99.059504310171988</v>
      </c>
      <c r="S91" s="98"/>
      <c r="T91" s="188">
        <f>T92+T250+T273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110</v>
      </c>
      <c r="BK91" s="189">
        <f>BK92+BK250+BK273</f>
        <v>0</v>
      </c>
    </row>
    <row r="92" s="12" customFormat="1" ht="25.92" customHeight="1">
      <c r="A92" s="12"/>
      <c r="B92" s="190"/>
      <c r="C92" s="191"/>
      <c r="D92" s="192" t="s">
        <v>71</v>
      </c>
      <c r="E92" s="193" t="s">
        <v>194</v>
      </c>
      <c r="F92" s="193" t="s">
        <v>195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P93+P155+P169+P181+P193+P198</f>
        <v>0</v>
      </c>
      <c r="Q92" s="198"/>
      <c r="R92" s="199">
        <f>R93+R155+R169+R181+R193+R198</f>
        <v>98.779993370171994</v>
      </c>
      <c r="S92" s="198"/>
      <c r="T92" s="200">
        <f>T93+T155+T169+T181+T193+T198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72</v>
      </c>
      <c r="AY92" s="201" t="s">
        <v>130</v>
      </c>
      <c r="BK92" s="203">
        <f>BK93+BK155+BK169+BK181+BK193+BK198</f>
        <v>0</v>
      </c>
    </row>
    <row r="93" s="12" customFormat="1" ht="22.8" customHeight="1">
      <c r="A93" s="12"/>
      <c r="B93" s="190"/>
      <c r="C93" s="191"/>
      <c r="D93" s="192" t="s">
        <v>71</v>
      </c>
      <c r="E93" s="204" t="s">
        <v>80</v>
      </c>
      <c r="F93" s="204" t="s">
        <v>196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SUM(P94:P154)</f>
        <v>0</v>
      </c>
      <c r="Q93" s="198"/>
      <c r="R93" s="199">
        <f>SUM(R94:R154)</f>
        <v>63.600000000000001</v>
      </c>
      <c r="S93" s="198"/>
      <c r="T93" s="200">
        <f>SUM(T94:T154)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80</v>
      </c>
      <c r="AY93" s="201" t="s">
        <v>130</v>
      </c>
      <c r="BK93" s="203">
        <f>SUM(BK94:BK154)</f>
        <v>0</v>
      </c>
    </row>
    <row r="94" s="2" customFormat="1" ht="16.5" customHeight="1">
      <c r="A94" s="40"/>
      <c r="B94" s="41"/>
      <c r="C94" s="206" t="s">
        <v>80</v>
      </c>
      <c r="D94" s="206" t="s">
        <v>133</v>
      </c>
      <c r="E94" s="207" t="s">
        <v>2559</v>
      </c>
      <c r="F94" s="208" t="s">
        <v>2560</v>
      </c>
      <c r="G94" s="209" t="s">
        <v>207</v>
      </c>
      <c r="H94" s="210">
        <v>39.020000000000003</v>
      </c>
      <c r="I94" s="211"/>
      <c r="J94" s="212">
        <f>ROUND(I94*H94,2)</f>
        <v>0</v>
      </c>
      <c r="K94" s="208" t="s">
        <v>137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157</v>
      </c>
      <c r="AT94" s="217" t="s">
        <v>133</v>
      </c>
      <c r="AU94" s="217" t="s">
        <v>82</v>
      </c>
      <c r="AY94" s="19" t="s">
        <v>130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157</v>
      </c>
      <c r="BM94" s="217" t="s">
        <v>2561</v>
      </c>
    </row>
    <row r="95" s="2" customFormat="1">
      <c r="A95" s="40"/>
      <c r="B95" s="41"/>
      <c r="C95" s="42"/>
      <c r="D95" s="219" t="s">
        <v>140</v>
      </c>
      <c r="E95" s="42"/>
      <c r="F95" s="220" t="s">
        <v>2562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140</v>
      </c>
      <c r="AU95" s="19" t="s">
        <v>82</v>
      </c>
    </row>
    <row r="96" s="2" customFormat="1">
      <c r="A96" s="40"/>
      <c r="B96" s="41"/>
      <c r="C96" s="42"/>
      <c r="D96" s="224" t="s">
        <v>141</v>
      </c>
      <c r="E96" s="42"/>
      <c r="F96" s="225" t="s">
        <v>2563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141</v>
      </c>
      <c r="AU96" s="19" t="s">
        <v>82</v>
      </c>
    </row>
    <row r="97" s="13" customFormat="1">
      <c r="A97" s="13"/>
      <c r="B97" s="226"/>
      <c r="C97" s="227"/>
      <c r="D97" s="219" t="s">
        <v>147</v>
      </c>
      <c r="E97" s="228" t="s">
        <v>19</v>
      </c>
      <c r="F97" s="229" t="s">
        <v>2564</v>
      </c>
      <c r="G97" s="227"/>
      <c r="H97" s="230">
        <v>12.5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147</v>
      </c>
      <c r="AU97" s="236" t="s">
        <v>82</v>
      </c>
      <c r="AV97" s="13" t="s">
        <v>82</v>
      </c>
      <c r="AW97" s="13" t="s">
        <v>33</v>
      </c>
      <c r="AX97" s="13" t="s">
        <v>72</v>
      </c>
      <c r="AY97" s="236" t="s">
        <v>130</v>
      </c>
    </row>
    <row r="98" s="13" customFormat="1">
      <c r="A98" s="13"/>
      <c r="B98" s="226"/>
      <c r="C98" s="227"/>
      <c r="D98" s="219" t="s">
        <v>147</v>
      </c>
      <c r="E98" s="228" t="s">
        <v>19</v>
      </c>
      <c r="F98" s="229" t="s">
        <v>2565</v>
      </c>
      <c r="G98" s="227"/>
      <c r="H98" s="230">
        <v>26.52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147</v>
      </c>
      <c r="AU98" s="236" t="s">
        <v>82</v>
      </c>
      <c r="AV98" s="13" t="s">
        <v>82</v>
      </c>
      <c r="AW98" s="13" t="s">
        <v>33</v>
      </c>
      <c r="AX98" s="13" t="s">
        <v>72</v>
      </c>
      <c r="AY98" s="236" t="s">
        <v>130</v>
      </c>
    </row>
    <row r="99" s="15" customFormat="1">
      <c r="A99" s="15"/>
      <c r="B99" s="247"/>
      <c r="C99" s="248"/>
      <c r="D99" s="219" t="s">
        <v>147</v>
      </c>
      <c r="E99" s="249" t="s">
        <v>19</v>
      </c>
      <c r="F99" s="250" t="s">
        <v>165</v>
      </c>
      <c r="G99" s="248"/>
      <c r="H99" s="251">
        <v>39.020000000000003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147</v>
      </c>
      <c r="AU99" s="257" t="s">
        <v>82</v>
      </c>
      <c r="AV99" s="15" t="s">
        <v>157</v>
      </c>
      <c r="AW99" s="15" t="s">
        <v>4</v>
      </c>
      <c r="AX99" s="15" t="s">
        <v>80</v>
      </c>
      <c r="AY99" s="257" t="s">
        <v>130</v>
      </c>
    </row>
    <row r="100" s="2" customFormat="1" ht="21.75" customHeight="1">
      <c r="A100" s="40"/>
      <c r="B100" s="41"/>
      <c r="C100" s="206" t="s">
        <v>82</v>
      </c>
      <c r="D100" s="206" t="s">
        <v>133</v>
      </c>
      <c r="E100" s="207" t="s">
        <v>213</v>
      </c>
      <c r="F100" s="208" t="s">
        <v>214</v>
      </c>
      <c r="G100" s="209" t="s">
        <v>207</v>
      </c>
      <c r="H100" s="210">
        <v>91.920000000000002</v>
      </c>
      <c r="I100" s="211"/>
      <c r="J100" s="212">
        <f>ROUND(I100*H100,2)</f>
        <v>0</v>
      </c>
      <c r="K100" s="208" t="s">
        <v>137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157</v>
      </c>
      <c r="AT100" s="217" t="s">
        <v>133</v>
      </c>
      <c r="AU100" s="217" t="s">
        <v>82</v>
      </c>
      <c r="AY100" s="19" t="s">
        <v>130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157</v>
      </c>
      <c r="BM100" s="217" t="s">
        <v>2566</v>
      </c>
    </row>
    <row r="101" s="2" customFormat="1">
      <c r="A101" s="40"/>
      <c r="B101" s="41"/>
      <c r="C101" s="42"/>
      <c r="D101" s="219" t="s">
        <v>140</v>
      </c>
      <c r="E101" s="42"/>
      <c r="F101" s="220" t="s">
        <v>216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82</v>
      </c>
    </row>
    <row r="102" s="2" customFormat="1">
      <c r="A102" s="40"/>
      <c r="B102" s="41"/>
      <c r="C102" s="42"/>
      <c r="D102" s="224" t="s">
        <v>141</v>
      </c>
      <c r="E102" s="42"/>
      <c r="F102" s="225" t="s">
        <v>217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141</v>
      </c>
      <c r="AU102" s="19" t="s">
        <v>82</v>
      </c>
    </row>
    <row r="103" s="13" customFormat="1">
      <c r="A103" s="13"/>
      <c r="B103" s="226"/>
      <c r="C103" s="227"/>
      <c r="D103" s="219" t="s">
        <v>147</v>
      </c>
      <c r="E103" s="228" t="s">
        <v>19</v>
      </c>
      <c r="F103" s="229" t="s">
        <v>2567</v>
      </c>
      <c r="G103" s="227"/>
      <c r="H103" s="230">
        <v>48.719999999999999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147</v>
      </c>
      <c r="AU103" s="236" t="s">
        <v>82</v>
      </c>
      <c r="AV103" s="13" t="s">
        <v>82</v>
      </c>
      <c r="AW103" s="13" t="s">
        <v>33</v>
      </c>
      <c r="AX103" s="13" t="s">
        <v>72</v>
      </c>
      <c r="AY103" s="236" t="s">
        <v>130</v>
      </c>
    </row>
    <row r="104" s="13" customFormat="1">
      <c r="A104" s="13"/>
      <c r="B104" s="226"/>
      <c r="C104" s="227"/>
      <c r="D104" s="219" t="s">
        <v>147</v>
      </c>
      <c r="E104" s="228" t="s">
        <v>19</v>
      </c>
      <c r="F104" s="229" t="s">
        <v>2568</v>
      </c>
      <c r="G104" s="227"/>
      <c r="H104" s="230">
        <v>43.200000000000003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147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130</v>
      </c>
    </row>
    <row r="105" s="15" customFormat="1">
      <c r="A105" s="15"/>
      <c r="B105" s="247"/>
      <c r="C105" s="248"/>
      <c r="D105" s="219" t="s">
        <v>147</v>
      </c>
      <c r="E105" s="249" t="s">
        <v>19</v>
      </c>
      <c r="F105" s="250" t="s">
        <v>165</v>
      </c>
      <c r="G105" s="248"/>
      <c r="H105" s="251">
        <v>91.920000000000002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147</v>
      </c>
      <c r="AU105" s="257" t="s">
        <v>82</v>
      </c>
      <c r="AV105" s="15" t="s">
        <v>157</v>
      </c>
      <c r="AW105" s="15" t="s">
        <v>4</v>
      </c>
      <c r="AX105" s="15" t="s">
        <v>80</v>
      </c>
      <c r="AY105" s="257" t="s">
        <v>130</v>
      </c>
    </row>
    <row r="106" s="2" customFormat="1" ht="16.5" customHeight="1">
      <c r="A106" s="40"/>
      <c r="B106" s="41"/>
      <c r="C106" s="206" t="s">
        <v>151</v>
      </c>
      <c r="D106" s="206" t="s">
        <v>133</v>
      </c>
      <c r="E106" s="207" t="s">
        <v>1423</v>
      </c>
      <c r="F106" s="208" t="s">
        <v>1424</v>
      </c>
      <c r="G106" s="209" t="s">
        <v>207</v>
      </c>
      <c r="H106" s="210">
        <v>9.6750000000000007</v>
      </c>
      <c r="I106" s="211"/>
      <c r="J106" s="212">
        <f>ROUND(I106*H106,2)</f>
        <v>0</v>
      </c>
      <c r="K106" s="208" t="s">
        <v>137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157</v>
      </c>
      <c r="AT106" s="217" t="s">
        <v>133</v>
      </c>
      <c r="AU106" s="217" t="s">
        <v>82</v>
      </c>
      <c r="AY106" s="19" t="s">
        <v>130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157</v>
      </c>
      <c r="BM106" s="217" t="s">
        <v>2569</v>
      </c>
    </row>
    <row r="107" s="2" customFormat="1">
      <c r="A107" s="40"/>
      <c r="B107" s="41"/>
      <c r="C107" s="42"/>
      <c r="D107" s="219" t="s">
        <v>140</v>
      </c>
      <c r="E107" s="42"/>
      <c r="F107" s="220" t="s">
        <v>1426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82</v>
      </c>
    </row>
    <row r="108" s="2" customFormat="1">
      <c r="A108" s="40"/>
      <c r="B108" s="41"/>
      <c r="C108" s="42"/>
      <c r="D108" s="224" t="s">
        <v>141</v>
      </c>
      <c r="E108" s="42"/>
      <c r="F108" s="225" t="s">
        <v>1427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141</v>
      </c>
      <c r="AU108" s="19" t="s">
        <v>82</v>
      </c>
    </row>
    <row r="109" s="13" customFormat="1">
      <c r="A109" s="13"/>
      <c r="B109" s="226"/>
      <c r="C109" s="227"/>
      <c r="D109" s="219" t="s">
        <v>147</v>
      </c>
      <c r="E109" s="228" t="s">
        <v>19</v>
      </c>
      <c r="F109" s="229" t="s">
        <v>2570</v>
      </c>
      <c r="G109" s="227"/>
      <c r="H109" s="230">
        <v>4.0499999999999998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147</v>
      </c>
      <c r="AU109" s="236" t="s">
        <v>82</v>
      </c>
      <c r="AV109" s="13" t="s">
        <v>82</v>
      </c>
      <c r="AW109" s="13" t="s">
        <v>33</v>
      </c>
      <c r="AX109" s="13" t="s">
        <v>72</v>
      </c>
      <c r="AY109" s="236" t="s">
        <v>130</v>
      </c>
    </row>
    <row r="110" s="13" customFormat="1">
      <c r="A110" s="13"/>
      <c r="B110" s="226"/>
      <c r="C110" s="227"/>
      <c r="D110" s="219" t="s">
        <v>147</v>
      </c>
      <c r="E110" s="228" t="s">
        <v>19</v>
      </c>
      <c r="F110" s="229" t="s">
        <v>1428</v>
      </c>
      <c r="G110" s="227"/>
      <c r="H110" s="230">
        <v>5.625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147</v>
      </c>
      <c r="AU110" s="236" t="s">
        <v>82</v>
      </c>
      <c r="AV110" s="13" t="s">
        <v>82</v>
      </c>
      <c r="AW110" s="13" t="s">
        <v>33</v>
      </c>
      <c r="AX110" s="13" t="s">
        <v>72</v>
      </c>
      <c r="AY110" s="236" t="s">
        <v>130</v>
      </c>
    </row>
    <row r="111" s="15" customFormat="1">
      <c r="A111" s="15"/>
      <c r="B111" s="247"/>
      <c r="C111" s="248"/>
      <c r="D111" s="219" t="s">
        <v>147</v>
      </c>
      <c r="E111" s="249" t="s">
        <v>19</v>
      </c>
      <c r="F111" s="250" t="s">
        <v>165</v>
      </c>
      <c r="G111" s="248"/>
      <c r="H111" s="251">
        <v>9.6750000000000007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147</v>
      </c>
      <c r="AU111" s="257" t="s">
        <v>82</v>
      </c>
      <c r="AV111" s="15" t="s">
        <v>157</v>
      </c>
      <c r="AW111" s="15" t="s">
        <v>4</v>
      </c>
      <c r="AX111" s="15" t="s">
        <v>80</v>
      </c>
      <c r="AY111" s="257" t="s">
        <v>130</v>
      </c>
    </row>
    <row r="112" s="2" customFormat="1" ht="21.75" customHeight="1">
      <c r="A112" s="40"/>
      <c r="B112" s="41"/>
      <c r="C112" s="206" t="s">
        <v>157</v>
      </c>
      <c r="D112" s="206" t="s">
        <v>133</v>
      </c>
      <c r="E112" s="207" t="s">
        <v>221</v>
      </c>
      <c r="F112" s="208" t="s">
        <v>222</v>
      </c>
      <c r="G112" s="209" t="s">
        <v>207</v>
      </c>
      <c r="H112" s="210">
        <v>54.829999999999998</v>
      </c>
      <c r="I112" s="211"/>
      <c r="J112" s="212">
        <f>ROUND(I112*H112,2)</f>
        <v>0</v>
      </c>
      <c r="K112" s="208" t="s">
        <v>137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157</v>
      </c>
      <c r="AT112" s="217" t="s">
        <v>133</v>
      </c>
      <c r="AU112" s="217" t="s">
        <v>82</v>
      </c>
      <c r="AY112" s="19" t="s">
        <v>130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157</v>
      </c>
      <c r="BM112" s="217" t="s">
        <v>2571</v>
      </c>
    </row>
    <row r="113" s="2" customFormat="1">
      <c r="A113" s="40"/>
      <c r="B113" s="41"/>
      <c r="C113" s="42"/>
      <c r="D113" s="219" t="s">
        <v>140</v>
      </c>
      <c r="E113" s="42"/>
      <c r="F113" s="220" t="s">
        <v>224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82</v>
      </c>
    </row>
    <row r="114" s="2" customFormat="1">
      <c r="A114" s="40"/>
      <c r="B114" s="41"/>
      <c r="C114" s="42"/>
      <c r="D114" s="224" t="s">
        <v>141</v>
      </c>
      <c r="E114" s="42"/>
      <c r="F114" s="225" t="s">
        <v>225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82</v>
      </c>
    </row>
    <row r="115" s="13" customFormat="1">
      <c r="A115" s="13"/>
      <c r="B115" s="226"/>
      <c r="C115" s="227"/>
      <c r="D115" s="219" t="s">
        <v>147</v>
      </c>
      <c r="E115" s="228" t="s">
        <v>19</v>
      </c>
      <c r="F115" s="229" t="s">
        <v>2572</v>
      </c>
      <c r="G115" s="227"/>
      <c r="H115" s="230">
        <v>140.61500000000001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147</v>
      </c>
      <c r="AU115" s="236" t="s">
        <v>82</v>
      </c>
      <c r="AV115" s="13" t="s">
        <v>82</v>
      </c>
      <c r="AW115" s="13" t="s">
        <v>33</v>
      </c>
      <c r="AX115" s="13" t="s">
        <v>72</v>
      </c>
      <c r="AY115" s="236" t="s">
        <v>130</v>
      </c>
    </row>
    <row r="116" s="13" customFormat="1">
      <c r="A116" s="13"/>
      <c r="B116" s="226"/>
      <c r="C116" s="227"/>
      <c r="D116" s="219" t="s">
        <v>147</v>
      </c>
      <c r="E116" s="228" t="s">
        <v>19</v>
      </c>
      <c r="F116" s="229" t="s">
        <v>2573</v>
      </c>
      <c r="G116" s="227"/>
      <c r="H116" s="230">
        <v>-85.784999999999997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147</v>
      </c>
      <c r="AU116" s="236" t="s">
        <v>82</v>
      </c>
      <c r="AV116" s="13" t="s">
        <v>82</v>
      </c>
      <c r="AW116" s="13" t="s">
        <v>33</v>
      </c>
      <c r="AX116" s="13" t="s">
        <v>72</v>
      </c>
      <c r="AY116" s="236" t="s">
        <v>130</v>
      </c>
    </row>
    <row r="117" s="15" customFormat="1">
      <c r="A117" s="15"/>
      <c r="B117" s="247"/>
      <c r="C117" s="248"/>
      <c r="D117" s="219" t="s">
        <v>147</v>
      </c>
      <c r="E117" s="249" t="s">
        <v>19</v>
      </c>
      <c r="F117" s="250" t="s">
        <v>165</v>
      </c>
      <c r="G117" s="248"/>
      <c r="H117" s="251">
        <v>54.829999999999998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147</v>
      </c>
      <c r="AU117" s="257" t="s">
        <v>82</v>
      </c>
      <c r="AV117" s="15" t="s">
        <v>157</v>
      </c>
      <c r="AW117" s="15" t="s">
        <v>4</v>
      </c>
      <c r="AX117" s="15" t="s">
        <v>80</v>
      </c>
      <c r="AY117" s="257" t="s">
        <v>130</v>
      </c>
    </row>
    <row r="118" s="2" customFormat="1" ht="16.5" customHeight="1">
      <c r="A118" s="40"/>
      <c r="B118" s="41"/>
      <c r="C118" s="206" t="s">
        <v>129</v>
      </c>
      <c r="D118" s="206" t="s">
        <v>133</v>
      </c>
      <c r="E118" s="207" t="s">
        <v>227</v>
      </c>
      <c r="F118" s="208" t="s">
        <v>228</v>
      </c>
      <c r="G118" s="209" t="s">
        <v>229</v>
      </c>
      <c r="H118" s="210">
        <v>109.66</v>
      </c>
      <c r="I118" s="211"/>
      <c r="J118" s="212">
        <f>ROUND(I118*H118,2)</f>
        <v>0</v>
      </c>
      <c r="K118" s="208" t="s">
        <v>137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157</v>
      </c>
      <c r="AT118" s="217" t="s">
        <v>133</v>
      </c>
      <c r="AU118" s="217" t="s">
        <v>82</v>
      </c>
      <c r="AY118" s="19" t="s">
        <v>130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157</v>
      </c>
      <c r="BM118" s="217" t="s">
        <v>2574</v>
      </c>
    </row>
    <row r="119" s="2" customFormat="1">
      <c r="A119" s="40"/>
      <c r="B119" s="41"/>
      <c r="C119" s="42"/>
      <c r="D119" s="219" t="s">
        <v>140</v>
      </c>
      <c r="E119" s="42"/>
      <c r="F119" s="220" t="s">
        <v>231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140</v>
      </c>
      <c r="AU119" s="19" t="s">
        <v>82</v>
      </c>
    </row>
    <row r="120" s="2" customFormat="1">
      <c r="A120" s="40"/>
      <c r="B120" s="41"/>
      <c r="C120" s="42"/>
      <c r="D120" s="224" t="s">
        <v>141</v>
      </c>
      <c r="E120" s="42"/>
      <c r="F120" s="225" t="s">
        <v>232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141</v>
      </c>
      <c r="AU120" s="19" t="s">
        <v>82</v>
      </c>
    </row>
    <row r="121" s="13" customFormat="1">
      <c r="A121" s="13"/>
      <c r="B121" s="226"/>
      <c r="C121" s="227"/>
      <c r="D121" s="219" t="s">
        <v>147</v>
      </c>
      <c r="E121" s="228" t="s">
        <v>19</v>
      </c>
      <c r="F121" s="229" t="s">
        <v>2575</v>
      </c>
      <c r="G121" s="227"/>
      <c r="H121" s="230">
        <v>109.66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147</v>
      </c>
      <c r="AU121" s="236" t="s">
        <v>82</v>
      </c>
      <c r="AV121" s="13" t="s">
        <v>82</v>
      </c>
      <c r="AW121" s="13" t="s">
        <v>33</v>
      </c>
      <c r="AX121" s="13" t="s">
        <v>80</v>
      </c>
      <c r="AY121" s="236" t="s">
        <v>130</v>
      </c>
    </row>
    <row r="122" s="2" customFormat="1" ht="16.5" customHeight="1">
      <c r="A122" s="40"/>
      <c r="B122" s="41"/>
      <c r="C122" s="206" t="s">
        <v>234</v>
      </c>
      <c r="D122" s="206" t="s">
        <v>133</v>
      </c>
      <c r="E122" s="207" t="s">
        <v>235</v>
      </c>
      <c r="F122" s="208" t="s">
        <v>236</v>
      </c>
      <c r="G122" s="209" t="s">
        <v>207</v>
      </c>
      <c r="H122" s="210">
        <v>54.829999999999998</v>
      </c>
      <c r="I122" s="211"/>
      <c r="J122" s="212">
        <f>ROUND(I122*H122,2)</f>
        <v>0</v>
      </c>
      <c r="K122" s="208" t="s">
        <v>137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157</v>
      </c>
      <c r="AT122" s="217" t="s">
        <v>133</v>
      </c>
      <c r="AU122" s="217" t="s">
        <v>82</v>
      </c>
      <c r="AY122" s="19" t="s">
        <v>130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157</v>
      </c>
      <c r="BM122" s="217" t="s">
        <v>2576</v>
      </c>
    </row>
    <row r="123" s="2" customFormat="1">
      <c r="A123" s="40"/>
      <c r="B123" s="41"/>
      <c r="C123" s="42"/>
      <c r="D123" s="219" t="s">
        <v>140</v>
      </c>
      <c r="E123" s="42"/>
      <c r="F123" s="220" t="s">
        <v>238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82</v>
      </c>
    </row>
    <row r="124" s="2" customFormat="1">
      <c r="A124" s="40"/>
      <c r="B124" s="41"/>
      <c r="C124" s="42"/>
      <c r="D124" s="224" t="s">
        <v>141</v>
      </c>
      <c r="E124" s="42"/>
      <c r="F124" s="225" t="s">
        <v>239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141</v>
      </c>
      <c r="AU124" s="19" t="s">
        <v>82</v>
      </c>
    </row>
    <row r="125" s="2" customFormat="1" ht="16.5" customHeight="1">
      <c r="A125" s="40"/>
      <c r="B125" s="41"/>
      <c r="C125" s="206" t="s">
        <v>240</v>
      </c>
      <c r="D125" s="206" t="s">
        <v>133</v>
      </c>
      <c r="E125" s="207" t="s">
        <v>1434</v>
      </c>
      <c r="F125" s="208" t="s">
        <v>1435</v>
      </c>
      <c r="G125" s="209" t="s">
        <v>207</v>
      </c>
      <c r="H125" s="210">
        <v>85.784999999999997</v>
      </c>
      <c r="I125" s="211"/>
      <c r="J125" s="212">
        <f>ROUND(I125*H125,2)</f>
        <v>0</v>
      </c>
      <c r="K125" s="208" t="s">
        <v>137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157</v>
      </c>
      <c r="AT125" s="217" t="s">
        <v>133</v>
      </c>
      <c r="AU125" s="217" t="s">
        <v>82</v>
      </c>
      <c r="AY125" s="19" t="s">
        <v>130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157</v>
      </c>
      <c r="BM125" s="217" t="s">
        <v>2577</v>
      </c>
    </row>
    <row r="126" s="2" customFormat="1">
      <c r="A126" s="40"/>
      <c r="B126" s="41"/>
      <c r="C126" s="42"/>
      <c r="D126" s="219" t="s">
        <v>140</v>
      </c>
      <c r="E126" s="42"/>
      <c r="F126" s="220" t="s">
        <v>1437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140</v>
      </c>
      <c r="AU126" s="19" t="s">
        <v>82</v>
      </c>
    </row>
    <row r="127" s="2" customFormat="1">
      <c r="A127" s="40"/>
      <c r="B127" s="41"/>
      <c r="C127" s="42"/>
      <c r="D127" s="224" t="s">
        <v>141</v>
      </c>
      <c r="E127" s="42"/>
      <c r="F127" s="225" t="s">
        <v>1438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141</v>
      </c>
      <c r="AU127" s="19" t="s">
        <v>82</v>
      </c>
    </row>
    <row r="128" s="13" customFormat="1">
      <c r="A128" s="13"/>
      <c r="B128" s="226"/>
      <c r="C128" s="227"/>
      <c r="D128" s="219" t="s">
        <v>147</v>
      </c>
      <c r="E128" s="228" t="s">
        <v>19</v>
      </c>
      <c r="F128" s="229" t="s">
        <v>2578</v>
      </c>
      <c r="G128" s="227"/>
      <c r="H128" s="230">
        <v>27.84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147</v>
      </c>
      <c r="AU128" s="236" t="s">
        <v>82</v>
      </c>
      <c r="AV128" s="13" t="s">
        <v>82</v>
      </c>
      <c r="AW128" s="13" t="s">
        <v>33</v>
      </c>
      <c r="AX128" s="13" t="s">
        <v>72</v>
      </c>
      <c r="AY128" s="236" t="s">
        <v>130</v>
      </c>
    </row>
    <row r="129" s="13" customFormat="1">
      <c r="A129" s="13"/>
      <c r="B129" s="226"/>
      <c r="C129" s="227"/>
      <c r="D129" s="219" t="s">
        <v>147</v>
      </c>
      <c r="E129" s="228" t="s">
        <v>19</v>
      </c>
      <c r="F129" s="229" t="s">
        <v>2579</v>
      </c>
      <c r="G129" s="227"/>
      <c r="H129" s="230">
        <v>25.920000000000002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147</v>
      </c>
      <c r="AU129" s="236" t="s">
        <v>82</v>
      </c>
      <c r="AV129" s="13" t="s">
        <v>82</v>
      </c>
      <c r="AW129" s="13" t="s">
        <v>33</v>
      </c>
      <c r="AX129" s="13" t="s">
        <v>72</v>
      </c>
      <c r="AY129" s="236" t="s">
        <v>130</v>
      </c>
    </row>
    <row r="130" s="13" customFormat="1">
      <c r="A130" s="13"/>
      <c r="B130" s="226"/>
      <c r="C130" s="227"/>
      <c r="D130" s="219" t="s">
        <v>147</v>
      </c>
      <c r="E130" s="228" t="s">
        <v>19</v>
      </c>
      <c r="F130" s="229" t="s">
        <v>2564</v>
      </c>
      <c r="G130" s="227"/>
      <c r="H130" s="230">
        <v>12.5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147</v>
      </c>
      <c r="AU130" s="236" t="s">
        <v>82</v>
      </c>
      <c r="AV130" s="13" t="s">
        <v>82</v>
      </c>
      <c r="AW130" s="13" t="s">
        <v>33</v>
      </c>
      <c r="AX130" s="13" t="s">
        <v>72</v>
      </c>
      <c r="AY130" s="236" t="s">
        <v>130</v>
      </c>
    </row>
    <row r="131" s="13" customFormat="1">
      <c r="A131" s="13"/>
      <c r="B131" s="226"/>
      <c r="C131" s="227"/>
      <c r="D131" s="219" t="s">
        <v>147</v>
      </c>
      <c r="E131" s="228" t="s">
        <v>19</v>
      </c>
      <c r="F131" s="229" t="s">
        <v>2580</v>
      </c>
      <c r="G131" s="227"/>
      <c r="H131" s="230">
        <v>-1.25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147</v>
      </c>
      <c r="AU131" s="236" t="s">
        <v>82</v>
      </c>
      <c r="AV131" s="13" t="s">
        <v>82</v>
      </c>
      <c r="AW131" s="13" t="s">
        <v>33</v>
      </c>
      <c r="AX131" s="13" t="s">
        <v>72</v>
      </c>
      <c r="AY131" s="236" t="s">
        <v>130</v>
      </c>
    </row>
    <row r="132" s="13" customFormat="1">
      <c r="A132" s="13"/>
      <c r="B132" s="226"/>
      <c r="C132" s="227"/>
      <c r="D132" s="219" t="s">
        <v>147</v>
      </c>
      <c r="E132" s="228" t="s">
        <v>19</v>
      </c>
      <c r="F132" s="229" t="s">
        <v>2581</v>
      </c>
      <c r="G132" s="227"/>
      <c r="H132" s="230">
        <v>-3.3599999999999999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147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130</v>
      </c>
    </row>
    <row r="133" s="13" customFormat="1">
      <c r="A133" s="13"/>
      <c r="B133" s="226"/>
      <c r="C133" s="227"/>
      <c r="D133" s="219" t="s">
        <v>147</v>
      </c>
      <c r="E133" s="228" t="s">
        <v>19</v>
      </c>
      <c r="F133" s="229" t="s">
        <v>2565</v>
      </c>
      <c r="G133" s="227"/>
      <c r="H133" s="230">
        <v>26.52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147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130</v>
      </c>
    </row>
    <row r="134" s="13" customFormat="1">
      <c r="A134" s="13"/>
      <c r="B134" s="226"/>
      <c r="C134" s="227"/>
      <c r="D134" s="219" t="s">
        <v>147</v>
      </c>
      <c r="E134" s="228" t="s">
        <v>19</v>
      </c>
      <c r="F134" s="229" t="s">
        <v>2582</v>
      </c>
      <c r="G134" s="227"/>
      <c r="H134" s="230">
        <v>-3.536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147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130</v>
      </c>
    </row>
    <row r="135" s="13" customFormat="1">
      <c r="A135" s="13"/>
      <c r="B135" s="226"/>
      <c r="C135" s="227"/>
      <c r="D135" s="219" t="s">
        <v>147</v>
      </c>
      <c r="E135" s="228" t="s">
        <v>19</v>
      </c>
      <c r="F135" s="229" t="s">
        <v>2583</v>
      </c>
      <c r="G135" s="227"/>
      <c r="H135" s="230">
        <v>-4.234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147</v>
      </c>
      <c r="AU135" s="236" t="s">
        <v>82</v>
      </c>
      <c r="AV135" s="13" t="s">
        <v>82</v>
      </c>
      <c r="AW135" s="13" t="s">
        <v>33</v>
      </c>
      <c r="AX135" s="13" t="s">
        <v>72</v>
      </c>
      <c r="AY135" s="236" t="s">
        <v>130</v>
      </c>
    </row>
    <row r="136" s="13" customFormat="1">
      <c r="A136" s="13"/>
      <c r="B136" s="226"/>
      <c r="C136" s="227"/>
      <c r="D136" s="219" t="s">
        <v>147</v>
      </c>
      <c r="E136" s="228" t="s">
        <v>19</v>
      </c>
      <c r="F136" s="229" t="s">
        <v>2570</v>
      </c>
      <c r="G136" s="227"/>
      <c r="H136" s="230">
        <v>4.0499999999999998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147</v>
      </c>
      <c r="AU136" s="236" t="s">
        <v>82</v>
      </c>
      <c r="AV136" s="13" t="s">
        <v>82</v>
      </c>
      <c r="AW136" s="13" t="s">
        <v>33</v>
      </c>
      <c r="AX136" s="13" t="s">
        <v>72</v>
      </c>
      <c r="AY136" s="236" t="s">
        <v>130</v>
      </c>
    </row>
    <row r="137" s="13" customFormat="1">
      <c r="A137" s="13"/>
      <c r="B137" s="226"/>
      <c r="C137" s="227"/>
      <c r="D137" s="219" t="s">
        <v>147</v>
      </c>
      <c r="E137" s="228" t="s">
        <v>19</v>
      </c>
      <c r="F137" s="229" t="s">
        <v>1428</v>
      </c>
      <c r="G137" s="227"/>
      <c r="H137" s="230">
        <v>5.625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147</v>
      </c>
      <c r="AU137" s="236" t="s">
        <v>82</v>
      </c>
      <c r="AV137" s="13" t="s">
        <v>82</v>
      </c>
      <c r="AW137" s="13" t="s">
        <v>33</v>
      </c>
      <c r="AX137" s="13" t="s">
        <v>72</v>
      </c>
      <c r="AY137" s="236" t="s">
        <v>130</v>
      </c>
    </row>
    <row r="138" s="13" customFormat="1">
      <c r="A138" s="13"/>
      <c r="B138" s="226"/>
      <c r="C138" s="227"/>
      <c r="D138" s="219" t="s">
        <v>147</v>
      </c>
      <c r="E138" s="228" t="s">
        <v>19</v>
      </c>
      <c r="F138" s="229" t="s">
        <v>2584</v>
      </c>
      <c r="G138" s="227"/>
      <c r="H138" s="230">
        <v>-4.29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147</v>
      </c>
      <c r="AU138" s="236" t="s">
        <v>82</v>
      </c>
      <c r="AV138" s="13" t="s">
        <v>82</v>
      </c>
      <c r="AW138" s="13" t="s">
        <v>33</v>
      </c>
      <c r="AX138" s="13" t="s">
        <v>72</v>
      </c>
      <c r="AY138" s="236" t="s">
        <v>130</v>
      </c>
    </row>
    <row r="139" s="15" customFormat="1">
      <c r="A139" s="15"/>
      <c r="B139" s="247"/>
      <c r="C139" s="248"/>
      <c r="D139" s="219" t="s">
        <v>147</v>
      </c>
      <c r="E139" s="249" t="s">
        <v>19</v>
      </c>
      <c r="F139" s="250" t="s">
        <v>165</v>
      </c>
      <c r="G139" s="248"/>
      <c r="H139" s="251">
        <v>85.784999999999997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147</v>
      </c>
      <c r="AU139" s="257" t="s">
        <v>82</v>
      </c>
      <c r="AV139" s="15" t="s">
        <v>157</v>
      </c>
      <c r="AW139" s="15" t="s">
        <v>4</v>
      </c>
      <c r="AX139" s="15" t="s">
        <v>80</v>
      </c>
      <c r="AY139" s="257" t="s">
        <v>130</v>
      </c>
    </row>
    <row r="140" s="2" customFormat="1" ht="16.5" customHeight="1">
      <c r="A140" s="40"/>
      <c r="B140" s="41"/>
      <c r="C140" s="206" t="s">
        <v>249</v>
      </c>
      <c r="D140" s="206" t="s">
        <v>133</v>
      </c>
      <c r="E140" s="207" t="s">
        <v>1444</v>
      </c>
      <c r="F140" s="208" t="s">
        <v>1445</v>
      </c>
      <c r="G140" s="209" t="s">
        <v>207</v>
      </c>
      <c r="H140" s="210">
        <v>31.800000000000001</v>
      </c>
      <c r="I140" s="211"/>
      <c r="J140" s="212">
        <f>ROUND(I140*H140,2)</f>
        <v>0</v>
      </c>
      <c r="K140" s="208" t="s">
        <v>137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157</v>
      </c>
      <c r="AT140" s="217" t="s">
        <v>133</v>
      </c>
      <c r="AU140" s="217" t="s">
        <v>82</v>
      </c>
      <c r="AY140" s="19" t="s">
        <v>130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157</v>
      </c>
      <c r="BM140" s="217" t="s">
        <v>2585</v>
      </c>
    </row>
    <row r="141" s="2" customFormat="1">
      <c r="A141" s="40"/>
      <c r="B141" s="41"/>
      <c r="C141" s="42"/>
      <c r="D141" s="219" t="s">
        <v>140</v>
      </c>
      <c r="E141" s="42"/>
      <c r="F141" s="220" t="s">
        <v>1447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82</v>
      </c>
    </row>
    <row r="142" s="2" customFormat="1">
      <c r="A142" s="40"/>
      <c r="B142" s="41"/>
      <c r="C142" s="42"/>
      <c r="D142" s="224" t="s">
        <v>141</v>
      </c>
      <c r="E142" s="42"/>
      <c r="F142" s="225" t="s">
        <v>1448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141</v>
      </c>
      <c r="AU142" s="19" t="s">
        <v>82</v>
      </c>
    </row>
    <row r="143" s="13" customFormat="1">
      <c r="A143" s="13"/>
      <c r="B143" s="226"/>
      <c r="C143" s="227"/>
      <c r="D143" s="219" t="s">
        <v>147</v>
      </c>
      <c r="E143" s="228" t="s">
        <v>19</v>
      </c>
      <c r="F143" s="229" t="s">
        <v>2586</v>
      </c>
      <c r="G143" s="227"/>
      <c r="H143" s="230">
        <v>17.399999999999999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147</v>
      </c>
      <c r="AU143" s="236" t="s">
        <v>82</v>
      </c>
      <c r="AV143" s="13" t="s">
        <v>82</v>
      </c>
      <c r="AW143" s="13" t="s">
        <v>33</v>
      </c>
      <c r="AX143" s="13" t="s">
        <v>72</v>
      </c>
      <c r="AY143" s="236" t="s">
        <v>130</v>
      </c>
    </row>
    <row r="144" s="13" customFormat="1">
      <c r="A144" s="13"/>
      <c r="B144" s="226"/>
      <c r="C144" s="227"/>
      <c r="D144" s="219" t="s">
        <v>147</v>
      </c>
      <c r="E144" s="228" t="s">
        <v>19</v>
      </c>
      <c r="F144" s="229" t="s">
        <v>2587</v>
      </c>
      <c r="G144" s="227"/>
      <c r="H144" s="230">
        <v>14.4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147</v>
      </c>
      <c r="AU144" s="236" t="s">
        <v>82</v>
      </c>
      <c r="AV144" s="13" t="s">
        <v>82</v>
      </c>
      <c r="AW144" s="13" t="s">
        <v>33</v>
      </c>
      <c r="AX144" s="13" t="s">
        <v>72</v>
      </c>
      <c r="AY144" s="236" t="s">
        <v>130</v>
      </c>
    </row>
    <row r="145" s="15" customFormat="1">
      <c r="A145" s="15"/>
      <c r="B145" s="247"/>
      <c r="C145" s="248"/>
      <c r="D145" s="219" t="s">
        <v>147</v>
      </c>
      <c r="E145" s="249" t="s">
        <v>19</v>
      </c>
      <c r="F145" s="250" t="s">
        <v>165</v>
      </c>
      <c r="G145" s="248"/>
      <c r="H145" s="251">
        <v>31.800000000000001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147</v>
      </c>
      <c r="AU145" s="257" t="s">
        <v>82</v>
      </c>
      <c r="AV145" s="15" t="s">
        <v>157</v>
      </c>
      <c r="AW145" s="15" t="s">
        <v>4</v>
      </c>
      <c r="AX145" s="15" t="s">
        <v>80</v>
      </c>
      <c r="AY145" s="257" t="s">
        <v>130</v>
      </c>
    </row>
    <row r="146" s="2" customFormat="1" ht="16.5" customHeight="1">
      <c r="A146" s="40"/>
      <c r="B146" s="41"/>
      <c r="C146" s="258" t="s">
        <v>260</v>
      </c>
      <c r="D146" s="258" t="s">
        <v>166</v>
      </c>
      <c r="E146" s="259" t="s">
        <v>1440</v>
      </c>
      <c r="F146" s="260" t="s">
        <v>1441</v>
      </c>
      <c r="G146" s="261" t="s">
        <v>229</v>
      </c>
      <c r="H146" s="262">
        <v>63.600000000000001</v>
      </c>
      <c r="I146" s="263"/>
      <c r="J146" s="264">
        <f>ROUND(I146*H146,2)</f>
        <v>0</v>
      </c>
      <c r="K146" s="260" t="s">
        <v>137</v>
      </c>
      <c r="L146" s="265"/>
      <c r="M146" s="266" t="s">
        <v>19</v>
      </c>
      <c r="N146" s="267" t="s">
        <v>43</v>
      </c>
      <c r="O146" s="86"/>
      <c r="P146" s="215">
        <f>O146*H146</f>
        <v>0</v>
      </c>
      <c r="Q146" s="215">
        <v>1</v>
      </c>
      <c r="R146" s="215">
        <f>Q146*H146</f>
        <v>63.600000000000001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249</v>
      </c>
      <c r="AT146" s="217" t="s">
        <v>166</v>
      </c>
      <c r="AU146" s="217" t="s">
        <v>82</v>
      </c>
      <c r="AY146" s="19" t="s">
        <v>130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157</v>
      </c>
      <c r="BM146" s="217" t="s">
        <v>2588</v>
      </c>
    </row>
    <row r="147" s="2" customFormat="1">
      <c r="A147" s="40"/>
      <c r="B147" s="41"/>
      <c r="C147" s="42"/>
      <c r="D147" s="219" t="s">
        <v>140</v>
      </c>
      <c r="E147" s="42"/>
      <c r="F147" s="220" t="s">
        <v>1441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140</v>
      </c>
      <c r="AU147" s="19" t="s">
        <v>82</v>
      </c>
    </row>
    <row r="148" s="13" customFormat="1">
      <c r="A148" s="13"/>
      <c r="B148" s="226"/>
      <c r="C148" s="227"/>
      <c r="D148" s="219" t="s">
        <v>147</v>
      </c>
      <c r="E148" s="228" t="s">
        <v>19</v>
      </c>
      <c r="F148" s="229" t="s">
        <v>2589</v>
      </c>
      <c r="G148" s="227"/>
      <c r="H148" s="230">
        <v>63.600000000000001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147</v>
      </c>
      <c r="AU148" s="236" t="s">
        <v>82</v>
      </c>
      <c r="AV148" s="13" t="s">
        <v>82</v>
      </c>
      <c r="AW148" s="13" t="s">
        <v>33</v>
      </c>
      <c r="AX148" s="13" t="s">
        <v>80</v>
      </c>
      <c r="AY148" s="236" t="s">
        <v>130</v>
      </c>
    </row>
    <row r="149" s="2" customFormat="1" ht="16.5" customHeight="1">
      <c r="A149" s="40"/>
      <c r="B149" s="41"/>
      <c r="C149" s="206" t="s">
        <v>83</v>
      </c>
      <c r="D149" s="206" t="s">
        <v>133</v>
      </c>
      <c r="E149" s="207" t="s">
        <v>241</v>
      </c>
      <c r="F149" s="208" t="s">
        <v>242</v>
      </c>
      <c r="G149" s="209" t="s">
        <v>199</v>
      </c>
      <c r="H149" s="210">
        <v>23.93</v>
      </c>
      <c r="I149" s="211"/>
      <c r="J149" s="212">
        <f>ROUND(I149*H149,2)</f>
        <v>0</v>
      </c>
      <c r="K149" s="208" t="s">
        <v>137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157</v>
      </c>
      <c r="AT149" s="217" t="s">
        <v>133</v>
      </c>
      <c r="AU149" s="217" t="s">
        <v>82</v>
      </c>
      <c r="AY149" s="19" t="s">
        <v>130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157</v>
      </c>
      <c r="BM149" s="217" t="s">
        <v>2590</v>
      </c>
    </row>
    <row r="150" s="2" customFormat="1">
      <c r="A150" s="40"/>
      <c r="B150" s="41"/>
      <c r="C150" s="42"/>
      <c r="D150" s="219" t="s">
        <v>140</v>
      </c>
      <c r="E150" s="42"/>
      <c r="F150" s="220" t="s">
        <v>244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140</v>
      </c>
      <c r="AU150" s="19" t="s">
        <v>82</v>
      </c>
    </row>
    <row r="151" s="2" customFormat="1">
      <c r="A151" s="40"/>
      <c r="B151" s="41"/>
      <c r="C151" s="42"/>
      <c r="D151" s="224" t="s">
        <v>141</v>
      </c>
      <c r="E151" s="42"/>
      <c r="F151" s="225" t="s">
        <v>245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141</v>
      </c>
      <c r="AU151" s="19" t="s">
        <v>82</v>
      </c>
    </row>
    <row r="152" s="13" customFormat="1">
      <c r="A152" s="13"/>
      <c r="B152" s="226"/>
      <c r="C152" s="227"/>
      <c r="D152" s="219" t="s">
        <v>147</v>
      </c>
      <c r="E152" s="228" t="s">
        <v>19</v>
      </c>
      <c r="F152" s="229" t="s">
        <v>2591</v>
      </c>
      <c r="G152" s="227"/>
      <c r="H152" s="230">
        <v>6.25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147</v>
      </c>
      <c r="AU152" s="236" t="s">
        <v>82</v>
      </c>
      <c r="AV152" s="13" t="s">
        <v>82</v>
      </c>
      <c r="AW152" s="13" t="s">
        <v>33</v>
      </c>
      <c r="AX152" s="13" t="s">
        <v>72</v>
      </c>
      <c r="AY152" s="236" t="s">
        <v>130</v>
      </c>
    </row>
    <row r="153" s="13" customFormat="1">
      <c r="A153" s="13"/>
      <c r="B153" s="226"/>
      <c r="C153" s="227"/>
      <c r="D153" s="219" t="s">
        <v>147</v>
      </c>
      <c r="E153" s="228" t="s">
        <v>19</v>
      </c>
      <c r="F153" s="229" t="s">
        <v>2592</v>
      </c>
      <c r="G153" s="227"/>
      <c r="H153" s="230">
        <v>17.68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147</v>
      </c>
      <c r="AU153" s="236" t="s">
        <v>82</v>
      </c>
      <c r="AV153" s="13" t="s">
        <v>82</v>
      </c>
      <c r="AW153" s="13" t="s">
        <v>33</v>
      </c>
      <c r="AX153" s="13" t="s">
        <v>72</v>
      </c>
      <c r="AY153" s="236" t="s">
        <v>130</v>
      </c>
    </row>
    <row r="154" s="15" customFormat="1">
      <c r="A154" s="15"/>
      <c r="B154" s="247"/>
      <c r="C154" s="248"/>
      <c r="D154" s="219" t="s">
        <v>147</v>
      </c>
      <c r="E154" s="249" t="s">
        <v>19</v>
      </c>
      <c r="F154" s="250" t="s">
        <v>165</v>
      </c>
      <c r="G154" s="248"/>
      <c r="H154" s="251">
        <v>23.93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7" t="s">
        <v>147</v>
      </c>
      <c r="AU154" s="257" t="s">
        <v>82</v>
      </c>
      <c r="AV154" s="15" t="s">
        <v>157</v>
      </c>
      <c r="AW154" s="15" t="s">
        <v>4</v>
      </c>
      <c r="AX154" s="15" t="s">
        <v>80</v>
      </c>
      <c r="AY154" s="257" t="s">
        <v>130</v>
      </c>
    </row>
    <row r="155" s="12" customFormat="1" ht="22.8" customHeight="1">
      <c r="A155" s="12"/>
      <c r="B155" s="190"/>
      <c r="C155" s="191"/>
      <c r="D155" s="192" t="s">
        <v>71</v>
      </c>
      <c r="E155" s="204" t="s">
        <v>82</v>
      </c>
      <c r="F155" s="204" t="s">
        <v>248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SUM(P156:P168)</f>
        <v>0</v>
      </c>
      <c r="Q155" s="198"/>
      <c r="R155" s="199">
        <f>SUM(R156:R168)</f>
        <v>11.647226134172</v>
      </c>
      <c r="S155" s="198"/>
      <c r="T155" s="200">
        <f>SUM(T156:T168)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80</v>
      </c>
      <c r="AT155" s="202" t="s">
        <v>71</v>
      </c>
      <c r="AU155" s="202" t="s">
        <v>80</v>
      </c>
      <c r="AY155" s="201" t="s">
        <v>130</v>
      </c>
      <c r="BK155" s="203">
        <f>SUM(BK156:BK168)</f>
        <v>0</v>
      </c>
    </row>
    <row r="156" s="2" customFormat="1" ht="16.5" customHeight="1">
      <c r="A156" s="40"/>
      <c r="B156" s="41"/>
      <c r="C156" s="206" t="s">
        <v>276</v>
      </c>
      <c r="D156" s="206" t="s">
        <v>133</v>
      </c>
      <c r="E156" s="207" t="s">
        <v>250</v>
      </c>
      <c r="F156" s="208" t="s">
        <v>251</v>
      </c>
      <c r="G156" s="209" t="s">
        <v>207</v>
      </c>
      <c r="H156" s="210">
        <v>2.843</v>
      </c>
      <c r="I156" s="211"/>
      <c r="J156" s="212">
        <f>ROUND(I156*H156,2)</f>
        <v>0</v>
      </c>
      <c r="K156" s="208" t="s">
        <v>137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2.1600000000000001</v>
      </c>
      <c r="R156" s="215">
        <f>Q156*H156</f>
        <v>6.1408800000000001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157</v>
      </c>
      <c r="AT156" s="217" t="s">
        <v>133</v>
      </c>
      <c r="AU156" s="217" t="s">
        <v>82</v>
      </c>
      <c r="AY156" s="19" t="s">
        <v>130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157</v>
      </c>
      <c r="BM156" s="217" t="s">
        <v>2593</v>
      </c>
    </row>
    <row r="157" s="2" customFormat="1">
      <c r="A157" s="40"/>
      <c r="B157" s="41"/>
      <c r="C157" s="42"/>
      <c r="D157" s="219" t="s">
        <v>140</v>
      </c>
      <c r="E157" s="42"/>
      <c r="F157" s="220" t="s">
        <v>253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140</v>
      </c>
      <c r="AU157" s="19" t="s">
        <v>82</v>
      </c>
    </row>
    <row r="158" s="2" customFormat="1">
      <c r="A158" s="40"/>
      <c r="B158" s="41"/>
      <c r="C158" s="42"/>
      <c r="D158" s="224" t="s">
        <v>141</v>
      </c>
      <c r="E158" s="42"/>
      <c r="F158" s="225" t="s">
        <v>254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141</v>
      </c>
      <c r="AU158" s="19" t="s">
        <v>82</v>
      </c>
    </row>
    <row r="159" s="13" customFormat="1">
      <c r="A159" s="13"/>
      <c r="B159" s="226"/>
      <c r="C159" s="227"/>
      <c r="D159" s="219" t="s">
        <v>147</v>
      </c>
      <c r="E159" s="228" t="s">
        <v>19</v>
      </c>
      <c r="F159" s="229" t="s">
        <v>2594</v>
      </c>
      <c r="G159" s="227"/>
      <c r="H159" s="230">
        <v>0.625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147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130</v>
      </c>
    </row>
    <row r="160" s="13" customFormat="1">
      <c r="A160" s="13"/>
      <c r="B160" s="226"/>
      <c r="C160" s="227"/>
      <c r="D160" s="219" t="s">
        <v>147</v>
      </c>
      <c r="E160" s="228" t="s">
        <v>19</v>
      </c>
      <c r="F160" s="229" t="s">
        <v>2595</v>
      </c>
      <c r="G160" s="227"/>
      <c r="H160" s="230">
        <v>1.768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147</v>
      </c>
      <c r="AU160" s="236" t="s">
        <v>82</v>
      </c>
      <c r="AV160" s="13" t="s">
        <v>82</v>
      </c>
      <c r="AW160" s="13" t="s">
        <v>33</v>
      </c>
      <c r="AX160" s="13" t="s">
        <v>72</v>
      </c>
      <c r="AY160" s="236" t="s">
        <v>130</v>
      </c>
    </row>
    <row r="161" s="13" customFormat="1">
      <c r="A161" s="13"/>
      <c r="B161" s="226"/>
      <c r="C161" s="227"/>
      <c r="D161" s="219" t="s">
        <v>147</v>
      </c>
      <c r="E161" s="228" t="s">
        <v>19</v>
      </c>
      <c r="F161" s="229" t="s">
        <v>2596</v>
      </c>
      <c r="G161" s="227"/>
      <c r="H161" s="230">
        <v>0.45000000000000001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147</v>
      </c>
      <c r="AU161" s="236" t="s">
        <v>82</v>
      </c>
      <c r="AV161" s="13" t="s">
        <v>82</v>
      </c>
      <c r="AW161" s="13" t="s">
        <v>33</v>
      </c>
      <c r="AX161" s="13" t="s">
        <v>72</v>
      </c>
      <c r="AY161" s="236" t="s">
        <v>130</v>
      </c>
    </row>
    <row r="162" s="15" customFormat="1">
      <c r="A162" s="15"/>
      <c r="B162" s="247"/>
      <c r="C162" s="248"/>
      <c r="D162" s="219" t="s">
        <v>147</v>
      </c>
      <c r="E162" s="249" t="s">
        <v>19</v>
      </c>
      <c r="F162" s="250" t="s">
        <v>165</v>
      </c>
      <c r="G162" s="248"/>
      <c r="H162" s="251">
        <v>2.843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147</v>
      </c>
      <c r="AU162" s="257" t="s">
        <v>82</v>
      </c>
      <c r="AV162" s="15" t="s">
        <v>157</v>
      </c>
      <c r="AW162" s="15" t="s">
        <v>4</v>
      </c>
      <c r="AX162" s="15" t="s">
        <v>80</v>
      </c>
      <c r="AY162" s="257" t="s">
        <v>130</v>
      </c>
    </row>
    <row r="163" s="2" customFormat="1" ht="16.5" customHeight="1">
      <c r="A163" s="40"/>
      <c r="B163" s="41"/>
      <c r="C163" s="206" t="s">
        <v>285</v>
      </c>
      <c r="D163" s="206" t="s">
        <v>133</v>
      </c>
      <c r="E163" s="207" t="s">
        <v>2597</v>
      </c>
      <c r="F163" s="208" t="s">
        <v>2598</v>
      </c>
      <c r="G163" s="209" t="s">
        <v>207</v>
      </c>
      <c r="H163" s="210">
        <v>2.3929999999999998</v>
      </c>
      <c r="I163" s="211"/>
      <c r="J163" s="212">
        <f>ROUND(I163*H163,2)</f>
        <v>0</v>
      </c>
      <c r="K163" s="208" t="s">
        <v>137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2.3010222040000001</v>
      </c>
      <c r="R163" s="215">
        <f>Q163*H163</f>
        <v>5.5063461341719995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157</v>
      </c>
      <c r="AT163" s="217" t="s">
        <v>133</v>
      </c>
      <c r="AU163" s="217" t="s">
        <v>82</v>
      </c>
      <c r="AY163" s="19" t="s">
        <v>130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157</v>
      </c>
      <c r="BM163" s="217" t="s">
        <v>2599</v>
      </c>
    </row>
    <row r="164" s="2" customFormat="1">
      <c r="A164" s="40"/>
      <c r="B164" s="41"/>
      <c r="C164" s="42"/>
      <c r="D164" s="219" t="s">
        <v>140</v>
      </c>
      <c r="E164" s="42"/>
      <c r="F164" s="220" t="s">
        <v>2600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140</v>
      </c>
      <c r="AU164" s="19" t="s">
        <v>82</v>
      </c>
    </row>
    <row r="165" s="2" customFormat="1">
      <c r="A165" s="40"/>
      <c r="B165" s="41"/>
      <c r="C165" s="42"/>
      <c r="D165" s="224" t="s">
        <v>141</v>
      </c>
      <c r="E165" s="42"/>
      <c r="F165" s="225" t="s">
        <v>2601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141</v>
      </c>
      <c r="AU165" s="19" t="s">
        <v>82</v>
      </c>
    </row>
    <row r="166" s="13" customFormat="1">
      <c r="A166" s="13"/>
      <c r="B166" s="226"/>
      <c r="C166" s="227"/>
      <c r="D166" s="219" t="s">
        <v>147</v>
      </c>
      <c r="E166" s="228" t="s">
        <v>19</v>
      </c>
      <c r="F166" s="229" t="s">
        <v>2594</v>
      </c>
      <c r="G166" s="227"/>
      <c r="H166" s="230">
        <v>0.625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147</v>
      </c>
      <c r="AU166" s="236" t="s">
        <v>82</v>
      </c>
      <c r="AV166" s="13" t="s">
        <v>82</v>
      </c>
      <c r="AW166" s="13" t="s">
        <v>33</v>
      </c>
      <c r="AX166" s="13" t="s">
        <v>72</v>
      </c>
      <c r="AY166" s="236" t="s">
        <v>130</v>
      </c>
    </row>
    <row r="167" s="13" customFormat="1">
      <c r="A167" s="13"/>
      <c r="B167" s="226"/>
      <c r="C167" s="227"/>
      <c r="D167" s="219" t="s">
        <v>147</v>
      </c>
      <c r="E167" s="228" t="s">
        <v>19</v>
      </c>
      <c r="F167" s="229" t="s">
        <v>2595</v>
      </c>
      <c r="G167" s="227"/>
      <c r="H167" s="230">
        <v>1.768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147</v>
      </c>
      <c r="AU167" s="236" t="s">
        <v>82</v>
      </c>
      <c r="AV167" s="13" t="s">
        <v>82</v>
      </c>
      <c r="AW167" s="13" t="s">
        <v>33</v>
      </c>
      <c r="AX167" s="13" t="s">
        <v>72</v>
      </c>
      <c r="AY167" s="236" t="s">
        <v>130</v>
      </c>
    </row>
    <row r="168" s="15" customFormat="1">
      <c r="A168" s="15"/>
      <c r="B168" s="247"/>
      <c r="C168" s="248"/>
      <c r="D168" s="219" t="s">
        <v>147</v>
      </c>
      <c r="E168" s="249" t="s">
        <v>19</v>
      </c>
      <c r="F168" s="250" t="s">
        <v>165</v>
      </c>
      <c r="G168" s="248"/>
      <c r="H168" s="251">
        <v>2.3929999999999998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147</v>
      </c>
      <c r="AU168" s="257" t="s">
        <v>82</v>
      </c>
      <c r="AV168" s="15" t="s">
        <v>157</v>
      </c>
      <c r="AW168" s="15" t="s">
        <v>4</v>
      </c>
      <c r="AX168" s="15" t="s">
        <v>80</v>
      </c>
      <c r="AY168" s="257" t="s">
        <v>130</v>
      </c>
    </row>
    <row r="169" s="12" customFormat="1" ht="22.8" customHeight="1">
      <c r="A169" s="12"/>
      <c r="B169" s="190"/>
      <c r="C169" s="191"/>
      <c r="D169" s="192" t="s">
        <v>71</v>
      </c>
      <c r="E169" s="204" t="s">
        <v>151</v>
      </c>
      <c r="F169" s="204" t="s">
        <v>298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SUM(P170:P180)</f>
        <v>0</v>
      </c>
      <c r="Q169" s="198"/>
      <c r="R169" s="199">
        <f>SUM(R170:R180)</f>
        <v>0.157</v>
      </c>
      <c r="S169" s="198"/>
      <c r="T169" s="200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80</v>
      </c>
      <c r="AT169" s="202" t="s">
        <v>71</v>
      </c>
      <c r="AU169" s="202" t="s">
        <v>80</v>
      </c>
      <c r="AY169" s="201" t="s">
        <v>130</v>
      </c>
      <c r="BK169" s="203">
        <f>SUM(BK170:BK180)</f>
        <v>0</v>
      </c>
    </row>
    <row r="170" s="2" customFormat="1" ht="16.5" customHeight="1">
      <c r="A170" s="40"/>
      <c r="B170" s="41"/>
      <c r="C170" s="206" t="s">
        <v>291</v>
      </c>
      <c r="D170" s="206" t="s">
        <v>133</v>
      </c>
      <c r="E170" s="207" t="s">
        <v>2602</v>
      </c>
      <c r="F170" s="208" t="s">
        <v>2603</v>
      </c>
      <c r="G170" s="209" t="s">
        <v>169</v>
      </c>
      <c r="H170" s="210">
        <v>1</v>
      </c>
      <c r="I170" s="211"/>
      <c r="J170" s="212">
        <f>ROUND(I170*H170,2)</f>
        <v>0</v>
      </c>
      <c r="K170" s="208" t="s">
        <v>137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157</v>
      </c>
      <c r="AT170" s="217" t="s">
        <v>133</v>
      </c>
      <c r="AU170" s="217" t="s">
        <v>82</v>
      </c>
      <c r="AY170" s="19" t="s">
        <v>130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157</v>
      </c>
      <c r="BM170" s="217" t="s">
        <v>2604</v>
      </c>
    </row>
    <row r="171" s="2" customFormat="1">
      <c r="A171" s="40"/>
      <c r="B171" s="41"/>
      <c r="C171" s="42"/>
      <c r="D171" s="219" t="s">
        <v>140</v>
      </c>
      <c r="E171" s="42"/>
      <c r="F171" s="220" t="s">
        <v>2605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82</v>
      </c>
    </row>
    <row r="172" s="2" customFormat="1">
      <c r="A172" s="40"/>
      <c r="B172" s="41"/>
      <c r="C172" s="42"/>
      <c r="D172" s="224" t="s">
        <v>141</v>
      </c>
      <c r="E172" s="42"/>
      <c r="F172" s="225" t="s">
        <v>2606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141</v>
      </c>
      <c r="AU172" s="19" t="s">
        <v>82</v>
      </c>
    </row>
    <row r="173" s="2" customFormat="1" ht="21.75" customHeight="1">
      <c r="A173" s="40"/>
      <c r="B173" s="41"/>
      <c r="C173" s="258" t="s">
        <v>299</v>
      </c>
      <c r="D173" s="258" t="s">
        <v>166</v>
      </c>
      <c r="E173" s="259" t="s">
        <v>2607</v>
      </c>
      <c r="F173" s="260" t="s">
        <v>2608</v>
      </c>
      <c r="G173" s="261" t="s">
        <v>169</v>
      </c>
      <c r="H173" s="262">
        <v>1</v>
      </c>
      <c r="I173" s="263"/>
      <c r="J173" s="264">
        <f>ROUND(I173*H173,2)</f>
        <v>0</v>
      </c>
      <c r="K173" s="260" t="s">
        <v>1106</v>
      </c>
      <c r="L173" s="265"/>
      <c r="M173" s="266" t="s">
        <v>19</v>
      </c>
      <c r="N173" s="267" t="s">
        <v>43</v>
      </c>
      <c r="O173" s="86"/>
      <c r="P173" s="215">
        <f>O173*H173</f>
        <v>0</v>
      </c>
      <c r="Q173" s="215">
        <v>0.0070000000000000001</v>
      </c>
      <c r="R173" s="215">
        <f>Q173*H173</f>
        <v>0.0070000000000000001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249</v>
      </c>
      <c r="AT173" s="217" t="s">
        <v>166</v>
      </c>
      <c r="AU173" s="217" t="s">
        <v>82</v>
      </c>
      <c r="AY173" s="19" t="s">
        <v>130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157</v>
      </c>
      <c r="BM173" s="217" t="s">
        <v>2609</v>
      </c>
    </row>
    <row r="174" s="2" customFormat="1">
      <c r="A174" s="40"/>
      <c r="B174" s="41"/>
      <c r="C174" s="42"/>
      <c r="D174" s="219" t="s">
        <v>140</v>
      </c>
      <c r="E174" s="42"/>
      <c r="F174" s="220" t="s">
        <v>2610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140</v>
      </c>
      <c r="AU174" s="19" t="s">
        <v>82</v>
      </c>
    </row>
    <row r="175" s="2" customFormat="1" ht="16.5" customHeight="1">
      <c r="A175" s="40"/>
      <c r="B175" s="41"/>
      <c r="C175" s="206" t="s">
        <v>8</v>
      </c>
      <c r="D175" s="206" t="s">
        <v>133</v>
      </c>
      <c r="E175" s="207" t="s">
        <v>2611</v>
      </c>
      <c r="F175" s="208" t="s">
        <v>2612</v>
      </c>
      <c r="G175" s="209" t="s">
        <v>169</v>
      </c>
      <c r="H175" s="210">
        <v>1</v>
      </c>
      <c r="I175" s="211"/>
      <c r="J175" s="212">
        <f>ROUND(I175*H175,2)</f>
        <v>0</v>
      </c>
      <c r="K175" s="208" t="s">
        <v>137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157</v>
      </c>
      <c r="AT175" s="217" t="s">
        <v>133</v>
      </c>
      <c r="AU175" s="217" t="s">
        <v>82</v>
      </c>
      <c r="AY175" s="19" t="s">
        <v>130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157</v>
      </c>
      <c r="BM175" s="217" t="s">
        <v>2613</v>
      </c>
    </row>
    <row r="176" s="2" customFormat="1">
      <c r="A176" s="40"/>
      <c r="B176" s="41"/>
      <c r="C176" s="42"/>
      <c r="D176" s="219" t="s">
        <v>140</v>
      </c>
      <c r="E176" s="42"/>
      <c r="F176" s="220" t="s">
        <v>2614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140</v>
      </c>
      <c r="AU176" s="19" t="s">
        <v>82</v>
      </c>
    </row>
    <row r="177" s="2" customFormat="1">
      <c r="A177" s="40"/>
      <c r="B177" s="41"/>
      <c r="C177" s="42"/>
      <c r="D177" s="224" t="s">
        <v>141</v>
      </c>
      <c r="E177" s="42"/>
      <c r="F177" s="225" t="s">
        <v>2615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141</v>
      </c>
      <c r="AU177" s="19" t="s">
        <v>82</v>
      </c>
    </row>
    <row r="178" s="2" customFormat="1" ht="24.15" customHeight="1">
      <c r="A178" s="40"/>
      <c r="B178" s="41"/>
      <c r="C178" s="258" t="s">
        <v>311</v>
      </c>
      <c r="D178" s="258" t="s">
        <v>166</v>
      </c>
      <c r="E178" s="259" t="s">
        <v>2616</v>
      </c>
      <c r="F178" s="260" t="s">
        <v>2617</v>
      </c>
      <c r="G178" s="261" t="s">
        <v>169</v>
      </c>
      <c r="H178" s="262">
        <v>1</v>
      </c>
      <c r="I178" s="263"/>
      <c r="J178" s="264">
        <f>ROUND(I178*H178,2)</f>
        <v>0</v>
      </c>
      <c r="K178" s="260" t="s">
        <v>137</v>
      </c>
      <c r="L178" s="265"/>
      <c r="M178" s="266" t="s">
        <v>19</v>
      </c>
      <c r="N178" s="267" t="s">
        <v>43</v>
      </c>
      <c r="O178" s="86"/>
      <c r="P178" s="215">
        <f>O178*H178</f>
        <v>0</v>
      </c>
      <c r="Q178" s="215">
        <v>0.14999999999999999</v>
      </c>
      <c r="R178" s="215">
        <f>Q178*H178</f>
        <v>0.14999999999999999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249</v>
      </c>
      <c r="AT178" s="217" t="s">
        <v>166</v>
      </c>
      <c r="AU178" s="217" t="s">
        <v>82</v>
      </c>
      <c r="AY178" s="19" t="s">
        <v>130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157</v>
      </c>
      <c r="BM178" s="217" t="s">
        <v>2618</v>
      </c>
    </row>
    <row r="179" s="2" customFormat="1">
      <c r="A179" s="40"/>
      <c r="B179" s="41"/>
      <c r="C179" s="42"/>
      <c r="D179" s="219" t="s">
        <v>140</v>
      </c>
      <c r="E179" s="42"/>
      <c r="F179" s="220" t="s">
        <v>2617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140</v>
      </c>
      <c r="AU179" s="19" t="s">
        <v>82</v>
      </c>
    </row>
    <row r="180" s="13" customFormat="1">
      <c r="A180" s="13"/>
      <c r="B180" s="226"/>
      <c r="C180" s="227"/>
      <c r="D180" s="219" t="s">
        <v>147</v>
      </c>
      <c r="E180" s="228" t="s">
        <v>19</v>
      </c>
      <c r="F180" s="229" t="s">
        <v>2619</v>
      </c>
      <c r="G180" s="227"/>
      <c r="H180" s="230">
        <v>1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147</v>
      </c>
      <c r="AU180" s="236" t="s">
        <v>82</v>
      </c>
      <c r="AV180" s="13" t="s">
        <v>82</v>
      </c>
      <c r="AW180" s="13" t="s">
        <v>33</v>
      </c>
      <c r="AX180" s="13" t="s">
        <v>80</v>
      </c>
      <c r="AY180" s="236" t="s">
        <v>130</v>
      </c>
    </row>
    <row r="181" s="12" customFormat="1" ht="22.8" customHeight="1">
      <c r="A181" s="12"/>
      <c r="B181" s="190"/>
      <c r="C181" s="191"/>
      <c r="D181" s="192" t="s">
        <v>71</v>
      </c>
      <c r="E181" s="204" t="s">
        <v>157</v>
      </c>
      <c r="F181" s="204" t="s">
        <v>465</v>
      </c>
      <c r="G181" s="191"/>
      <c r="H181" s="191"/>
      <c r="I181" s="194"/>
      <c r="J181" s="205">
        <f>BK181</f>
        <v>0</v>
      </c>
      <c r="K181" s="191"/>
      <c r="L181" s="196"/>
      <c r="M181" s="197"/>
      <c r="N181" s="198"/>
      <c r="O181" s="198"/>
      <c r="P181" s="199">
        <f>SUM(P182:P192)</f>
        <v>0</v>
      </c>
      <c r="Q181" s="198"/>
      <c r="R181" s="199">
        <f>SUM(R182:R192)</f>
        <v>12.3021332</v>
      </c>
      <c r="S181" s="198"/>
      <c r="T181" s="200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1" t="s">
        <v>80</v>
      </c>
      <c r="AT181" s="202" t="s">
        <v>71</v>
      </c>
      <c r="AU181" s="202" t="s">
        <v>80</v>
      </c>
      <c r="AY181" s="201" t="s">
        <v>130</v>
      </c>
      <c r="BK181" s="203">
        <f>SUM(BK182:BK192)</f>
        <v>0</v>
      </c>
    </row>
    <row r="182" s="2" customFormat="1" ht="16.5" customHeight="1">
      <c r="A182" s="40"/>
      <c r="B182" s="41"/>
      <c r="C182" s="206" t="s">
        <v>322</v>
      </c>
      <c r="D182" s="206" t="s">
        <v>133</v>
      </c>
      <c r="E182" s="207" t="s">
        <v>2620</v>
      </c>
      <c r="F182" s="208" t="s">
        <v>2621</v>
      </c>
      <c r="G182" s="209" t="s">
        <v>207</v>
      </c>
      <c r="H182" s="210">
        <v>6.3600000000000003</v>
      </c>
      <c r="I182" s="211"/>
      <c r="J182" s="212">
        <f>ROUND(I182*H182,2)</f>
        <v>0</v>
      </c>
      <c r="K182" s="208" t="s">
        <v>137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1.8907700000000001</v>
      </c>
      <c r="R182" s="215">
        <f>Q182*H182</f>
        <v>12.025297200000001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157</v>
      </c>
      <c r="AT182" s="217" t="s">
        <v>133</v>
      </c>
      <c r="AU182" s="217" t="s">
        <v>82</v>
      </c>
      <c r="AY182" s="19" t="s">
        <v>130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157</v>
      </c>
      <c r="BM182" s="217" t="s">
        <v>2622</v>
      </c>
    </row>
    <row r="183" s="2" customFormat="1">
      <c r="A183" s="40"/>
      <c r="B183" s="41"/>
      <c r="C183" s="42"/>
      <c r="D183" s="219" t="s">
        <v>140</v>
      </c>
      <c r="E183" s="42"/>
      <c r="F183" s="220" t="s">
        <v>2623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140</v>
      </c>
      <c r="AU183" s="19" t="s">
        <v>82</v>
      </c>
    </row>
    <row r="184" s="2" customFormat="1">
      <c r="A184" s="40"/>
      <c r="B184" s="41"/>
      <c r="C184" s="42"/>
      <c r="D184" s="224" t="s">
        <v>141</v>
      </c>
      <c r="E184" s="42"/>
      <c r="F184" s="225" t="s">
        <v>2624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141</v>
      </c>
      <c r="AU184" s="19" t="s">
        <v>82</v>
      </c>
    </row>
    <row r="185" s="13" customFormat="1">
      <c r="A185" s="13"/>
      <c r="B185" s="226"/>
      <c r="C185" s="227"/>
      <c r="D185" s="219" t="s">
        <v>147</v>
      </c>
      <c r="E185" s="228" t="s">
        <v>19</v>
      </c>
      <c r="F185" s="229" t="s">
        <v>2625</v>
      </c>
      <c r="G185" s="227"/>
      <c r="H185" s="230">
        <v>3.48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147</v>
      </c>
      <c r="AU185" s="236" t="s">
        <v>82</v>
      </c>
      <c r="AV185" s="13" t="s">
        <v>82</v>
      </c>
      <c r="AW185" s="13" t="s">
        <v>33</v>
      </c>
      <c r="AX185" s="13" t="s">
        <v>72</v>
      </c>
      <c r="AY185" s="236" t="s">
        <v>130</v>
      </c>
    </row>
    <row r="186" s="13" customFormat="1">
      <c r="A186" s="13"/>
      <c r="B186" s="226"/>
      <c r="C186" s="227"/>
      <c r="D186" s="219" t="s">
        <v>147</v>
      </c>
      <c r="E186" s="228" t="s">
        <v>19</v>
      </c>
      <c r="F186" s="229" t="s">
        <v>2626</v>
      </c>
      <c r="G186" s="227"/>
      <c r="H186" s="230">
        <v>2.8799999999999999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147</v>
      </c>
      <c r="AU186" s="236" t="s">
        <v>82</v>
      </c>
      <c r="AV186" s="13" t="s">
        <v>82</v>
      </c>
      <c r="AW186" s="13" t="s">
        <v>33</v>
      </c>
      <c r="AX186" s="13" t="s">
        <v>72</v>
      </c>
      <c r="AY186" s="236" t="s">
        <v>130</v>
      </c>
    </row>
    <row r="187" s="15" customFormat="1">
      <c r="A187" s="15"/>
      <c r="B187" s="247"/>
      <c r="C187" s="248"/>
      <c r="D187" s="219" t="s">
        <v>147</v>
      </c>
      <c r="E187" s="249" t="s">
        <v>19</v>
      </c>
      <c r="F187" s="250" t="s">
        <v>165</v>
      </c>
      <c r="G187" s="248"/>
      <c r="H187" s="251">
        <v>6.3600000000000003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147</v>
      </c>
      <c r="AU187" s="257" t="s">
        <v>82</v>
      </c>
      <c r="AV187" s="15" t="s">
        <v>157</v>
      </c>
      <c r="AW187" s="15" t="s">
        <v>4</v>
      </c>
      <c r="AX187" s="15" t="s">
        <v>80</v>
      </c>
      <c r="AY187" s="257" t="s">
        <v>130</v>
      </c>
    </row>
    <row r="188" s="2" customFormat="1" ht="16.5" customHeight="1">
      <c r="A188" s="40"/>
      <c r="B188" s="41"/>
      <c r="C188" s="206" t="s">
        <v>336</v>
      </c>
      <c r="D188" s="206" t="s">
        <v>133</v>
      </c>
      <c r="E188" s="207" t="s">
        <v>2627</v>
      </c>
      <c r="F188" s="208" t="s">
        <v>2628</v>
      </c>
      <c r="G188" s="209" t="s">
        <v>169</v>
      </c>
      <c r="H188" s="210">
        <v>2</v>
      </c>
      <c r="I188" s="211"/>
      <c r="J188" s="212">
        <f>ROUND(I188*H188,2)</f>
        <v>0</v>
      </c>
      <c r="K188" s="208" t="s">
        <v>137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0.087417999999999996</v>
      </c>
      <c r="R188" s="215">
        <f>Q188*H188</f>
        <v>0.17483599999999999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157</v>
      </c>
      <c r="AT188" s="217" t="s">
        <v>133</v>
      </c>
      <c r="AU188" s="217" t="s">
        <v>82</v>
      </c>
      <c r="AY188" s="19" t="s">
        <v>130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157</v>
      </c>
      <c r="BM188" s="217" t="s">
        <v>2629</v>
      </c>
    </row>
    <row r="189" s="2" customFormat="1">
      <c r="A189" s="40"/>
      <c r="B189" s="41"/>
      <c r="C189" s="42"/>
      <c r="D189" s="219" t="s">
        <v>140</v>
      </c>
      <c r="E189" s="42"/>
      <c r="F189" s="220" t="s">
        <v>2630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140</v>
      </c>
      <c r="AU189" s="19" t="s">
        <v>82</v>
      </c>
    </row>
    <row r="190" s="2" customFormat="1">
      <c r="A190" s="40"/>
      <c r="B190" s="41"/>
      <c r="C190" s="42"/>
      <c r="D190" s="224" t="s">
        <v>141</v>
      </c>
      <c r="E190" s="42"/>
      <c r="F190" s="225" t="s">
        <v>2631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141</v>
      </c>
      <c r="AU190" s="19" t="s">
        <v>82</v>
      </c>
    </row>
    <row r="191" s="2" customFormat="1" ht="16.5" customHeight="1">
      <c r="A191" s="40"/>
      <c r="B191" s="41"/>
      <c r="C191" s="258" t="s">
        <v>343</v>
      </c>
      <c r="D191" s="258" t="s">
        <v>166</v>
      </c>
      <c r="E191" s="259" t="s">
        <v>2632</v>
      </c>
      <c r="F191" s="260" t="s">
        <v>2633</v>
      </c>
      <c r="G191" s="261" t="s">
        <v>169</v>
      </c>
      <c r="H191" s="262">
        <v>2</v>
      </c>
      <c r="I191" s="263"/>
      <c r="J191" s="264">
        <f>ROUND(I191*H191,2)</f>
        <v>0</v>
      </c>
      <c r="K191" s="260" t="s">
        <v>137</v>
      </c>
      <c r="L191" s="265"/>
      <c r="M191" s="266" t="s">
        <v>19</v>
      </c>
      <c r="N191" s="267" t="s">
        <v>43</v>
      </c>
      <c r="O191" s="86"/>
      <c r="P191" s="215">
        <f>O191*H191</f>
        <v>0</v>
      </c>
      <c r="Q191" s="215">
        <v>0.050999999999999997</v>
      </c>
      <c r="R191" s="215">
        <f>Q191*H191</f>
        <v>0.10199999999999999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249</v>
      </c>
      <c r="AT191" s="217" t="s">
        <v>166</v>
      </c>
      <c r="AU191" s="217" t="s">
        <v>82</v>
      </c>
      <c r="AY191" s="19" t="s">
        <v>130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157</v>
      </c>
      <c r="BM191" s="217" t="s">
        <v>2634</v>
      </c>
    </row>
    <row r="192" s="2" customFormat="1">
      <c r="A192" s="40"/>
      <c r="B192" s="41"/>
      <c r="C192" s="42"/>
      <c r="D192" s="219" t="s">
        <v>140</v>
      </c>
      <c r="E192" s="42"/>
      <c r="F192" s="220" t="s">
        <v>2633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140</v>
      </c>
      <c r="AU192" s="19" t="s">
        <v>82</v>
      </c>
    </row>
    <row r="193" s="12" customFormat="1" ht="22.8" customHeight="1">
      <c r="A193" s="12"/>
      <c r="B193" s="190"/>
      <c r="C193" s="191"/>
      <c r="D193" s="192" t="s">
        <v>71</v>
      </c>
      <c r="E193" s="204" t="s">
        <v>234</v>
      </c>
      <c r="F193" s="204" t="s">
        <v>528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SUM(P194:P197)</f>
        <v>0</v>
      </c>
      <c r="Q193" s="198"/>
      <c r="R193" s="199">
        <f>SUM(R194:R197)</f>
        <v>0.05024</v>
      </c>
      <c r="S193" s="198"/>
      <c r="T193" s="200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80</v>
      </c>
      <c r="AT193" s="202" t="s">
        <v>71</v>
      </c>
      <c r="AU193" s="202" t="s">
        <v>80</v>
      </c>
      <c r="AY193" s="201" t="s">
        <v>130</v>
      </c>
      <c r="BK193" s="203">
        <f>SUM(BK194:BK197)</f>
        <v>0</v>
      </c>
    </row>
    <row r="194" s="2" customFormat="1" ht="16.5" customHeight="1">
      <c r="A194" s="40"/>
      <c r="B194" s="41"/>
      <c r="C194" s="206" t="s">
        <v>86</v>
      </c>
      <c r="D194" s="206" t="s">
        <v>133</v>
      </c>
      <c r="E194" s="207" t="s">
        <v>2635</v>
      </c>
      <c r="F194" s="208" t="s">
        <v>2636</v>
      </c>
      <c r="G194" s="209" t="s">
        <v>199</v>
      </c>
      <c r="H194" s="210">
        <v>6.2800000000000002</v>
      </c>
      <c r="I194" s="211"/>
      <c r="J194" s="212">
        <f>ROUND(I194*H194,2)</f>
        <v>0</v>
      </c>
      <c r="K194" s="208" t="s">
        <v>137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0.0080000000000000002</v>
      </c>
      <c r="R194" s="215">
        <f>Q194*H194</f>
        <v>0.05024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157</v>
      </c>
      <c r="AT194" s="217" t="s">
        <v>133</v>
      </c>
      <c r="AU194" s="217" t="s">
        <v>82</v>
      </c>
      <c r="AY194" s="19" t="s">
        <v>130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157</v>
      </c>
      <c r="BM194" s="217" t="s">
        <v>2637</v>
      </c>
    </row>
    <row r="195" s="2" customFormat="1">
      <c r="A195" s="40"/>
      <c r="B195" s="41"/>
      <c r="C195" s="42"/>
      <c r="D195" s="219" t="s">
        <v>140</v>
      </c>
      <c r="E195" s="42"/>
      <c r="F195" s="220" t="s">
        <v>2638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140</v>
      </c>
      <c r="AU195" s="19" t="s">
        <v>82</v>
      </c>
    </row>
    <row r="196" s="2" customFormat="1">
      <c r="A196" s="40"/>
      <c r="B196" s="41"/>
      <c r="C196" s="42"/>
      <c r="D196" s="224" t="s">
        <v>141</v>
      </c>
      <c r="E196" s="42"/>
      <c r="F196" s="225" t="s">
        <v>2639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141</v>
      </c>
      <c r="AU196" s="19" t="s">
        <v>82</v>
      </c>
    </row>
    <row r="197" s="13" customFormat="1">
      <c r="A197" s="13"/>
      <c r="B197" s="226"/>
      <c r="C197" s="227"/>
      <c r="D197" s="219" t="s">
        <v>147</v>
      </c>
      <c r="E197" s="228" t="s">
        <v>19</v>
      </c>
      <c r="F197" s="229" t="s">
        <v>2640</v>
      </c>
      <c r="G197" s="227"/>
      <c r="H197" s="230">
        <v>6.2800000000000002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147</v>
      </c>
      <c r="AU197" s="236" t="s">
        <v>82</v>
      </c>
      <c r="AV197" s="13" t="s">
        <v>82</v>
      </c>
      <c r="AW197" s="13" t="s">
        <v>33</v>
      </c>
      <c r="AX197" s="13" t="s">
        <v>80</v>
      </c>
      <c r="AY197" s="236" t="s">
        <v>130</v>
      </c>
    </row>
    <row r="198" s="12" customFormat="1" ht="22.8" customHeight="1">
      <c r="A198" s="12"/>
      <c r="B198" s="190"/>
      <c r="C198" s="191"/>
      <c r="D198" s="192" t="s">
        <v>71</v>
      </c>
      <c r="E198" s="204" t="s">
        <v>249</v>
      </c>
      <c r="F198" s="204" t="s">
        <v>2641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SUM(P199:P249)</f>
        <v>0</v>
      </c>
      <c r="Q198" s="198"/>
      <c r="R198" s="199">
        <f>SUM(R199:R249)</f>
        <v>11.023394036000001</v>
      </c>
      <c r="S198" s="198"/>
      <c r="T198" s="200">
        <f>SUM(T199:T249)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80</v>
      </c>
      <c r="AT198" s="202" t="s">
        <v>71</v>
      </c>
      <c r="AU198" s="202" t="s">
        <v>80</v>
      </c>
      <c r="AY198" s="201" t="s">
        <v>130</v>
      </c>
      <c r="BK198" s="203">
        <f>SUM(BK199:BK249)</f>
        <v>0</v>
      </c>
    </row>
    <row r="199" s="2" customFormat="1" ht="21.75" customHeight="1">
      <c r="A199" s="40"/>
      <c r="B199" s="41"/>
      <c r="C199" s="206" t="s">
        <v>7</v>
      </c>
      <c r="D199" s="206" t="s">
        <v>133</v>
      </c>
      <c r="E199" s="207" t="s">
        <v>2642</v>
      </c>
      <c r="F199" s="208" t="s">
        <v>2643</v>
      </c>
      <c r="G199" s="209" t="s">
        <v>302</v>
      </c>
      <c r="H199" s="210">
        <v>47</v>
      </c>
      <c r="I199" s="211"/>
      <c r="J199" s="212">
        <f>ROUND(I199*H199,2)</f>
        <v>0</v>
      </c>
      <c r="K199" s="208" t="s">
        <v>137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157</v>
      </c>
      <c r="AT199" s="217" t="s">
        <v>133</v>
      </c>
      <c r="AU199" s="217" t="s">
        <v>82</v>
      </c>
      <c r="AY199" s="19" t="s">
        <v>130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157</v>
      </c>
      <c r="BM199" s="217" t="s">
        <v>2644</v>
      </c>
    </row>
    <row r="200" s="2" customFormat="1">
      <c r="A200" s="40"/>
      <c r="B200" s="41"/>
      <c r="C200" s="42"/>
      <c r="D200" s="219" t="s">
        <v>140</v>
      </c>
      <c r="E200" s="42"/>
      <c r="F200" s="220" t="s">
        <v>2645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140</v>
      </c>
      <c r="AU200" s="19" t="s">
        <v>82</v>
      </c>
    </row>
    <row r="201" s="2" customFormat="1">
      <c r="A201" s="40"/>
      <c r="B201" s="41"/>
      <c r="C201" s="42"/>
      <c r="D201" s="224" t="s">
        <v>141</v>
      </c>
      <c r="E201" s="42"/>
      <c r="F201" s="225" t="s">
        <v>2646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141</v>
      </c>
      <c r="AU201" s="19" t="s">
        <v>82</v>
      </c>
    </row>
    <row r="202" s="2" customFormat="1" ht="16.5" customHeight="1">
      <c r="A202" s="40"/>
      <c r="B202" s="41"/>
      <c r="C202" s="258" t="s">
        <v>360</v>
      </c>
      <c r="D202" s="258" t="s">
        <v>166</v>
      </c>
      <c r="E202" s="259" t="s">
        <v>2647</v>
      </c>
      <c r="F202" s="260" t="s">
        <v>2648</v>
      </c>
      <c r="G202" s="261" t="s">
        <v>302</v>
      </c>
      <c r="H202" s="262">
        <v>49.350000000000001</v>
      </c>
      <c r="I202" s="263"/>
      <c r="J202" s="264">
        <f>ROUND(I202*H202,2)</f>
        <v>0</v>
      </c>
      <c r="K202" s="260" t="s">
        <v>137</v>
      </c>
      <c r="L202" s="265"/>
      <c r="M202" s="266" t="s">
        <v>19</v>
      </c>
      <c r="N202" s="267" t="s">
        <v>43</v>
      </c>
      <c r="O202" s="86"/>
      <c r="P202" s="215">
        <f>O202*H202</f>
        <v>0</v>
      </c>
      <c r="Q202" s="215">
        <v>0.00042000000000000002</v>
      </c>
      <c r="R202" s="215">
        <f>Q202*H202</f>
        <v>0.020727000000000002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249</v>
      </c>
      <c r="AT202" s="217" t="s">
        <v>166</v>
      </c>
      <c r="AU202" s="217" t="s">
        <v>82</v>
      </c>
      <c r="AY202" s="19" t="s">
        <v>130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157</v>
      </c>
      <c r="BM202" s="217" t="s">
        <v>2649</v>
      </c>
    </row>
    <row r="203" s="2" customFormat="1">
      <c r="A203" s="40"/>
      <c r="B203" s="41"/>
      <c r="C203" s="42"/>
      <c r="D203" s="219" t="s">
        <v>140</v>
      </c>
      <c r="E203" s="42"/>
      <c r="F203" s="220" t="s">
        <v>2648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82</v>
      </c>
    </row>
    <row r="204" s="13" customFormat="1">
      <c r="A204" s="13"/>
      <c r="B204" s="226"/>
      <c r="C204" s="227"/>
      <c r="D204" s="219" t="s">
        <v>147</v>
      </c>
      <c r="E204" s="228" t="s">
        <v>19</v>
      </c>
      <c r="F204" s="229" t="s">
        <v>2650</v>
      </c>
      <c r="G204" s="227"/>
      <c r="H204" s="230">
        <v>49.350000000000001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147</v>
      </c>
      <c r="AU204" s="236" t="s">
        <v>82</v>
      </c>
      <c r="AV204" s="13" t="s">
        <v>82</v>
      </c>
      <c r="AW204" s="13" t="s">
        <v>33</v>
      </c>
      <c r="AX204" s="13" t="s">
        <v>80</v>
      </c>
      <c r="AY204" s="236" t="s">
        <v>130</v>
      </c>
    </row>
    <row r="205" s="2" customFormat="1" ht="16.5" customHeight="1">
      <c r="A205" s="40"/>
      <c r="B205" s="41"/>
      <c r="C205" s="206" t="s">
        <v>366</v>
      </c>
      <c r="D205" s="206" t="s">
        <v>133</v>
      </c>
      <c r="E205" s="207" t="s">
        <v>2651</v>
      </c>
      <c r="F205" s="208" t="s">
        <v>2652</v>
      </c>
      <c r="G205" s="209" t="s">
        <v>302</v>
      </c>
      <c r="H205" s="210">
        <v>1</v>
      </c>
      <c r="I205" s="211"/>
      <c r="J205" s="212">
        <f>ROUND(I205*H205,2)</f>
        <v>0</v>
      </c>
      <c r="K205" s="208" t="s">
        <v>137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1.0000000000000001E-05</v>
      </c>
      <c r="R205" s="215">
        <f>Q205*H205</f>
        <v>1.0000000000000001E-05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157</v>
      </c>
      <c r="AT205" s="217" t="s">
        <v>133</v>
      </c>
      <c r="AU205" s="217" t="s">
        <v>82</v>
      </c>
      <c r="AY205" s="19" t="s">
        <v>130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157</v>
      </c>
      <c r="BM205" s="217" t="s">
        <v>2653</v>
      </c>
    </row>
    <row r="206" s="2" customFormat="1">
      <c r="A206" s="40"/>
      <c r="B206" s="41"/>
      <c r="C206" s="42"/>
      <c r="D206" s="219" t="s">
        <v>140</v>
      </c>
      <c r="E206" s="42"/>
      <c r="F206" s="220" t="s">
        <v>2654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140</v>
      </c>
      <c r="AU206" s="19" t="s">
        <v>82</v>
      </c>
    </row>
    <row r="207" s="2" customFormat="1">
      <c r="A207" s="40"/>
      <c r="B207" s="41"/>
      <c r="C207" s="42"/>
      <c r="D207" s="224" t="s">
        <v>141</v>
      </c>
      <c r="E207" s="42"/>
      <c r="F207" s="225" t="s">
        <v>2655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141</v>
      </c>
      <c r="AU207" s="19" t="s">
        <v>82</v>
      </c>
    </row>
    <row r="208" s="2" customFormat="1" ht="16.5" customHeight="1">
      <c r="A208" s="40"/>
      <c r="B208" s="41"/>
      <c r="C208" s="258" t="s">
        <v>372</v>
      </c>
      <c r="D208" s="258" t="s">
        <v>166</v>
      </c>
      <c r="E208" s="259" t="s">
        <v>2656</v>
      </c>
      <c r="F208" s="260" t="s">
        <v>2657</v>
      </c>
      <c r="G208" s="261" t="s">
        <v>302</v>
      </c>
      <c r="H208" s="262">
        <v>1.03</v>
      </c>
      <c r="I208" s="263"/>
      <c r="J208" s="264">
        <f>ROUND(I208*H208,2)</f>
        <v>0</v>
      </c>
      <c r="K208" s="260" t="s">
        <v>137</v>
      </c>
      <c r="L208" s="265"/>
      <c r="M208" s="266" t="s">
        <v>19</v>
      </c>
      <c r="N208" s="267" t="s">
        <v>43</v>
      </c>
      <c r="O208" s="86"/>
      <c r="P208" s="215">
        <f>O208*H208</f>
        <v>0</v>
      </c>
      <c r="Q208" s="215">
        <v>0.0026700000000000001</v>
      </c>
      <c r="R208" s="215">
        <f>Q208*H208</f>
        <v>0.0027501000000000001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249</v>
      </c>
      <c r="AT208" s="217" t="s">
        <v>166</v>
      </c>
      <c r="AU208" s="217" t="s">
        <v>82</v>
      </c>
      <c r="AY208" s="19" t="s">
        <v>130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157</v>
      </c>
      <c r="BM208" s="217" t="s">
        <v>2658</v>
      </c>
    </row>
    <row r="209" s="2" customFormat="1">
      <c r="A209" s="40"/>
      <c r="B209" s="41"/>
      <c r="C209" s="42"/>
      <c r="D209" s="219" t="s">
        <v>140</v>
      </c>
      <c r="E209" s="42"/>
      <c r="F209" s="220" t="s">
        <v>2657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140</v>
      </c>
      <c r="AU209" s="19" t="s">
        <v>82</v>
      </c>
    </row>
    <row r="210" s="13" customFormat="1">
      <c r="A210" s="13"/>
      <c r="B210" s="226"/>
      <c r="C210" s="227"/>
      <c r="D210" s="219" t="s">
        <v>147</v>
      </c>
      <c r="E210" s="227"/>
      <c r="F210" s="229" t="s">
        <v>2659</v>
      </c>
      <c r="G210" s="227"/>
      <c r="H210" s="230">
        <v>1.03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147</v>
      </c>
      <c r="AU210" s="236" t="s">
        <v>82</v>
      </c>
      <c r="AV210" s="13" t="s">
        <v>82</v>
      </c>
      <c r="AW210" s="13" t="s">
        <v>4</v>
      </c>
      <c r="AX210" s="13" t="s">
        <v>80</v>
      </c>
      <c r="AY210" s="236" t="s">
        <v>130</v>
      </c>
    </row>
    <row r="211" s="2" customFormat="1" ht="16.5" customHeight="1">
      <c r="A211" s="40"/>
      <c r="B211" s="41"/>
      <c r="C211" s="206" t="s">
        <v>379</v>
      </c>
      <c r="D211" s="206" t="s">
        <v>133</v>
      </c>
      <c r="E211" s="207" t="s">
        <v>2660</v>
      </c>
      <c r="F211" s="208" t="s">
        <v>2661</v>
      </c>
      <c r="G211" s="209" t="s">
        <v>169</v>
      </c>
      <c r="H211" s="210">
        <v>1</v>
      </c>
      <c r="I211" s="211"/>
      <c r="J211" s="212">
        <f>ROUND(I211*H211,2)</f>
        <v>0</v>
      </c>
      <c r="K211" s="208" t="s">
        <v>137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0.00072000000000000005</v>
      </c>
      <c r="R211" s="215">
        <f>Q211*H211</f>
        <v>0.00072000000000000005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157</v>
      </c>
      <c r="AT211" s="217" t="s">
        <v>133</v>
      </c>
      <c r="AU211" s="217" t="s">
        <v>82</v>
      </c>
      <c r="AY211" s="19" t="s">
        <v>130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157</v>
      </c>
      <c r="BM211" s="217" t="s">
        <v>2662</v>
      </c>
    </row>
    <row r="212" s="2" customFormat="1">
      <c r="A212" s="40"/>
      <c r="B212" s="41"/>
      <c r="C212" s="42"/>
      <c r="D212" s="219" t="s">
        <v>140</v>
      </c>
      <c r="E212" s="42"/>
      <c r="F212" s="220" t="s">
        <v>2663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140</v>
      </c>
      <c r="AU212" s="19" t="s">
        <v>82</v>
      </c>
    </row>
    <row r="213" s="2" customFormat="1">
      <c r="A213" s="40"/>
      <c r="B213" s="41"/>
      <c r="C213" s="42"/>
      <c r="D213" s="224" t="s">
        <v>141</v>
      </c>
      <c r="E213" s="42"/>
      <c r="F213" s="225" t="s">
        <v>2664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141</v>
      </c>
      <c r="AU213" s="19" t="s">
        <v>82</v>
      </c>
    </row>
    <row r="214" s="2" customFormat="1" ht="16.5" customHeight="1">
      <c r="A214" s="40"/>
      <c r="B214" s="41"/>
      <c r="C214" s="258" t="s">
        <v>386</v>
      </c>
      <c r="D214" s="258" t="s">
        <v>166</v>
      </c>
      <c r="E214" s="259" t="s">
        <v>2665</v>
      </c>
      <c r="F214" s="260" t="s">
        <v>2666</v>
      </c>
      <c r="G214" s="261" t="s">
        <v>169</v>
      </c>
      <c r="H214" s="262">
        <v>1</v>
      </c>
      <c r="I214" s="263"/>
      <c r="J214" s="264">
        <f>ROUND(I214*H214,2)</f>
        <v>0</v>
      </c>
      <c r="K214" s="260" t="s">
        <v>137</v>
      </c>
      <c r="L214" s="265"/>
      <c r="M214" s="266" t="s">
        <v>19</v>
      </c>
      <c r="N214" s="267" t="s">
        <v>43</v>
      </c>
      <c r="O214" s="86"/>
      <c r="P214" s="215">
        <f>O214*H214</f>
        <v>0</v>
      </c>
      <c r="Q214" s="215">
        <v>0.010999999999999999</v>
      </c>
      <c r="R214" s="215">
        <f>Q214*H214</f>
        <v>0.010999999999999999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249</v>
      </c>
      <c r="AT214" s="217" t="s">
        <v>166</v>
      </c>
      <c r="AU214" s="217" t="s">
        <v>82</v>
      </c>
      <c r="AY214" s="19" t="s">
        <v>130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157</v>
      </c>
      <c r="BM214" s="217" t="s">
        <v>2667</v>
      </c>
    </row>
    <row r="215" s="2" customFormat="1">
      <c r="A215" s="40"/>
      <c r="B215" s="41"/>
      <c r="C215" s="42"/>
      <c r="D215" s="219" t="s">
        <v>140</v>
      </c>
      <c r="E215" s="42"/>
      <c r="F215" s="220" t="s">
        <v>2666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140</v>
      </c>
      <c r="AU215" s="19" t="s">
        <v>82</v>
      </c>
    </row>
    <row r="216" s="2" customFormat="1" ht="16.5" customHeight="1">
      <c r="A216" s="40"/>
      <c r="B216" s="41"/>
      <c r="C216" s="206" t="s">
        <v>392</v>
      </c>
      <c r="D216" s="206" t="s">
        <v>133</v>
      </c>
      <c r="E216" s="207" t="s">
        <v>2668</v>
      </c>
      <c r="F216" s="208" t="s">
        <v>2669</v>
      </c>
      <c r="G216" s="209" t="s">
        <v>169</v>
      </c>
      <c r="H216" s="210">
        <v>1</v>
      </c>
      <c r="I216" s="211"/>
      <c r="J216" s="212">
        <f>ROUND(I216*H216,2)</f>
        <v>0</v>
      </c>
      <c r="K216" s="208" t="s">
        <v>137</v>
      </c>
      <c r="L216" s="46"/>
      <c r="M216" s="213" t="s">
        <v>19</v>
      </c>
      <c r="N216" s="214" t="s">
        <v>43</v>
      </c>
      <c r="O216" s="86"/>
      <c r="P216" s="215">
        <f>O216*H216</f>
        <v>0</v>
      </c>
      <c r="Q216" s="215">
        <v>0.035728000000000003</v>
      </c>
      <c r="R216" s="215">
        <f>Q216*H216</f>
        <v>0.035728000000000003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157</v>
      </c>
      <c r="AT216" s="217" t="s">
        <v>133</v>
      </c>
      <c r="AU216" s="217" t="s">
        <v>82</v>
      </c>
      <c r="AY216" s="19" t="s">
        <v>130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157</v>
      </c>
      <c r="BM216" s="217" t="s">
        <v>2670</v>
      </c>
    </row>
    <row r="217" s="2" customFormat="1">
      <c r="A217" s="40"/>
      <c r="B217" s="41"/>
      <c r="C217" s="42"/>
      <c r="D217" s="219" t="s">
        <v>140</v>
      </c>
      <c r="E217" s="42"/>
      <c r="F217" s="220" t="s">
        <v>2671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140</v>
      </c>
      <c r="AU217" s="19" t="s">
        <v>82</v>
      </c>
    </row>
    <row r="218" s="2" customFormat="1">
      <c r="A218" s="40"/>
      <c r="B218" s="41"/>
      <c r="C218" s="42"/>
      <c r="D218" s="224" t="s">
        <v>141</v>
      </c>
      <c r="E218" s="42"/>
      <c r="F218" s="225" t="s">
        <v>2672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141</v>
      </c>
      <c r="AU218" s="19" t="s">
        <v>82</v>
      </c>
    </row>
    <row r="219" s="2" customFormat="1" ht="21.75" customHeight="1">
      <c r="A219" s="40"/>
      <c r="B219" s="41"/>
      <c r="C219" s="206" t="s">
        <v>399</v>
      </c>
      <c r="D219" s="206" t="s">
        <v>133</v>
      </c>
      <c r="E219" s="207" t="s">
        <v>2673</v>
      </c>
      <c r="F219" s="208" t="s">
        <v>2674</v>
      </c>
      <c r="G219" s="209" t="s">
        <v>169</v>
      </c>
      <c r="H219" s="210">
        <v>2</v>
      </c>
      <c r="I219" s="211"/>
      <c r="J219" s="212">
        <f>ROUND(I219*H219,2)</f>
        <v>0</v>
      </c>
      <c r="K219" s="208" t="s">
        <v>137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2.115869408</v>
      </c>
      <c r="R219" s="215">
        <f>Q219*H219</f>
        <v>4.231738816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157</v>
      </c>
      <c r="AT219" s="217" t="s">
        <v>133</v>
      </c>
      <c r="AU219" s="217" t="s">
        <v>82</v>
      </c>
      <c r="AY219" s="19" t="s">
        <v>130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157</v>
      </c>
      <c r="BM219" s="217" t="s">
        <v>2675</v>
      </c>
    </row>
    <row r="220" s="2" customFormat="1">
      <c r="A220" s="40"/>
      <c r="B220" s="41"/>
      <c r="C220" s="42"/>
      <c r="D220" s="219" t="s">
        <v>140</v>
      </c>
      <c r="E220" s="42"/>
      <c r="F220" s="220" t="s">
        <v>2676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140</v>
      </c>
      <c r="AU220" s="19" t="s">
        <v>82</v>
      </c>
    </row>
    <row r="221" s="2" customFormat="1">
      <c r="A221" s="40"/>
      <c r="B221" s="41"/>
      <c r="C221" s="42"/>
      <c r="D221" s="224" t="s">
        <v>141</v>
      </c>
      <c r="E221" s="42"/>
      <c r="F221" s="225" t="s">
        <v>2677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141</v>
      </c>
      <c r="AU221" s="19" t="s">
        <v>82</v>
      </c>
    </row>
    <row r="222" s="2" customFormat="1" ht="16.5" customHeight="1">
      <c r="A222" s="40"/>
      <c r="B222" s="41"/>
      <c r="C222" s="258" t="s">
        <v>406</v>
      </c>
      <c r="D222" s="258" t="s">
        <v>166</v>
      </c>
      <c r="E222" s="259" t="s">
        <v>2678</v>
      </c>
      <c r="F222" s="260" t="s">
        <v>2679</v>
      </c>
      <c r="G222" s="261" t="s">
        <v>169</v>
      </c>
      <c r="H222" s="262">
        <v>2</v>
      </c>
      <c r="I222" s="263"/>
      <c r="J222" s="264">
        <f>ROUND(I222*H222,2)</f>
        <v>0</v>
      </c>
      <c r="K222" s="260" t="s">
        <v>137</v>
      </c>
      <c r="L222" s="265"/>
      <c r="M222" s="266" t="s">
        <v>19</v>
      </c>
      <c r="N222" s="267" t="s">
        <v>43</v>
      </c>
      <c r="O222" s="86"/>
      <c r="P222" s="215">
        <f>O222*H222</f>
        <v>0</v>
      </c>
      <c r="Q222" s="215">
        <v>0.56999999999999995</v>
      </c>
      <c r="R222" s="215">
        <f>Q222*H222</f>
        <v>1.1399999999999999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1071</v>
      </c>
      <c r="AT222" s="217" t="s">
        <v>166</v>
      </c>
      <c r="AU222" s="217" t="s">
        <v>82</v>
      </c>
      <c r="AY222" s="19" t="s">
        <v>130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1071</v>
      </c>
      <c r="BM222" s="217" t="s">
        <v>2680</v>
      </c>
    </row>
    <row r="223" s="2" customFormat="1">
      <c r="A223" s="40"/>
      <c r="B223" s="41"/>
      <c r="C223" s="42"/>
      <c r="D223" s="219" t="s">
        <v>140</v>
      </c>
      <c r="E223" s="42"/>
      <c r="F223" s="220" t="s">
        <v>2679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140</v>
      </c>
      <c r="AU223" s="19" t="s">
        <v>82</v>
      </c>
    </row>
    <row r="224" s="2" customFormat="1" ht="16.5" customHeight="1">
      <c r="A224" s="40"/>
      <c r="B224" s="41"/>
      <c r="C224" s="258" t="s">
        <v>89</v>
      </c>
      <c r="D224" s="258" t="s">
        <v>166</v>
      </c>
      <c r="E224" s="259" t="s">
        <v>2681</v>
      </c>
      <c r="F224" s="260" t="s">
        <v>2682</v>
      </c>
      <c r="G224" s="261" t="s">
        <v>169</v>
      </c>
      <c r="H224" s="262">
        <v>2</v>
      </c>
      <c r="I224" s="263"/>
      <c r="J224" s="264">
        <f>ROUND(I224*H224,2)</f>
        <v>0</v>
      </c>
      <c r="K224" s="260" t="s">
        <v>137</v>
      </c>
      <c r="L224" s="265"/>
      <c r="M224" s="266" t="s">
        <v>19</v>
      </c>
      <c r="N224" s="267" t="s">
        <v>43</v>
      </c>
      <c r="O224" s="86"/>
      <c r="P224" s="215">
        <f>O224*H224</f>
        <v>0</v>
      </c>
      <c r="Q224" s="215">
        <v>0.254</v>
      </c>
      <c r="R224" s="215">
        <f>Q224*H224</f>
        <v>0.50800000000000001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1071</v>
      </c>
      <c r="AT224" s="217" t="s">
        <v>166</v>
      </c>
      <c r="AU224" s="217" t="s">
        <v>82</v>
      </c>
      <c r="AY224" s="19" t="s">
        <v>130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1071</v>
      </c>
      <c r="BM224" s="217" t="s">
        <v>2683</v>
      </c>
    </row>
    <row r="225" s="2" customFormat="1">
      <c r="A225" s="40"/>
      <c r="B225" s="41"/>
      <c r="C225" s="42"/>
      <c r="D225" s="219" t="s">
        <v>140</v>
      </c>
      <c r="E225" s="42"/>
      <c r="F225" s="220" t="s">
        <v>2682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140</v>
      </c>
      <c r="AU225" s="19" t="s">
        <v>82</v>
      </c>
    </row>
    <row r="226" s="2" customFormat="1" ht="16.5" customHeight="1">
      <c r="A226" s="40"/>
      <c r="B226" s="41"/>
      <c r="C226" s="258" t="s">
        <v>418</v>
      </c>
      <c r="D226" s="258" t="s">
        <v>166</v>
      </c>
      <c r="E226" s="259" t="s">
        <v>2684</v>
      </c>
      <c r="F226" s="260" t="s">
        <v>2685</v>
      </c>
      <c r="G226" s="261" t="s">
        <v>169</v>
      </c>
      <c r="H226" s="262">
        <v>2</v>
      </c>
      <c r="I226" s="263"/>
      <c r="J226" s="264">
        <f>ROUND(I226*H226,2)</f>
        <v>0</v>
      </c>
      <c r="K226" s="260" t="s">
        <v>137</v>
      </c>
      <c r="L226" s="265"/>
      <c r="M226" s="266" t="s">
        <v>19</v>
      </c>
      <c r="N226" s="267" t="s">
        <v>43</v>
      </c>
      <c r="O226" s="86"/>
      <c r="P226" s="215">
        <f>O226*H226</f>
        <v>0</v>
      </c>
      <c r="Q226" s="215">
        <v>1.0129999999999999</v>
      </c>
      <c r="R226" s="215">
        <f>Q226*H226</f>
        <v>2.0259999999999998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1071</v>
      </c>
      <c r="AT226" s="217" t="s">
        <v>166</v>
      </c>
      <c r="AU226" s="217" t="s">
        <v>82</v>
      </c>
      <c r="AY226" s="19" t="s">
        <v>130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1071</v>
      </c>
      <c r="BM226" s="217" t="s">
        <v>2686</v>
      </c>
    </row>
    <row r="227" s="2" customFormat="1">
      <c r="A227" s="40"/>
      <c r="B227" s="41"/>
      <c r="C227" s="42"/>
      <c r="D227" s="219" t="s">
        <v>140</v>
      </c>
      <c r="E227" s="42"/>
      <c r="F227" s="220" t="s">
        <v>2685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140</v>
      </c>
      <c r="AU227" s="19" t="s">
        <v>82</v>
      </c>
    </row>
    <row r="228" s="2" customFormat="1" ht="16.5" customHeight="1">
      <c r="A228" s="40"/>
      <c r="B228" s="41"/>
      <c r="C228" s="258" t="s">
        <v>425</v>
      </c>
      <c r="D228" s="258" t="s">
        <v>166</v>
      </c>
      <c r="E228" s="259" t="s">
        <v>2687</v>
      </c>
      <c r="F228" s="260" t="s">
        <v>2688</v>
      </c>
      <c r="G228" s="261" t="s">
        <v>169</v>
      </c>
      <c r="H228" s="262">
        <v>2</v>
      </c>
      <c r="I228" s="263"/>
      <c r="J228" s="264">
        <f>ROUND(I228*H228,2)</f>
        <v>0</v>
      </c>
      <c r="K228" s="260" t="s">
        <v>137</v>
      </c>
      <c r="L228" s="265"/>
      <c r="M228" s="266" t="s">
        <v>19</v>
      </c>
      <c r="N228" s="267" t="s">
        <v>43</v>
      </c>
      <c r="O228" s="86"/>
      <c r="P228" s="215">
        <f>O228*H228</f>
        <v>0</v>
      </c>
      <c r="Q228" s="215">
        <v>1.2290000000000001</v>
      </c>
      <c r="R228" s="215">
        <f>Q228*H228</f>
        <v>2.4580000000000002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1071</v>
      </c>
      <c r="AT228" s="217" t="s">
        <v>166</v>
      </c>
      <c r="AU228" s="217" t="s">
        <v>82</v>
      </c>
      <c r="AY228" s="19" t="s">
        <v>130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1071</v>
      </c>
      <c r="BM228" s="217" t="s">
        <v>2689</v>
      </c>
    </row>
    <row r="229" s="2" customFormat="1">
      <c r="A229" s="40"/>
      <c r="B229" s="41"/>
      <c r="C229" s="42"/>
      <c r="D229" s="219" t="s">
        <v>140</v>
      </c>
      <c r="E229" s="42"/>
      <c r="F229" s="220" t="s">
        <v>2688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140</v>
      </c>
      <c r="AU229" s="19" t="s">
        <v>82</v>
      </c>
    </row>
    <row r="230" s="2" customFormat="1" ht="16.5" customHeight="1">
      <c r="A230" s="40"/>
      <c r="B230" s="41"/>
      <c r="C230" s="258" t="s">
        <v>433</v>
      </c>
      <c r="D230" s="258" t="s">
        <v>166</v>
      </c>
      <c r="E230" s="259" t="s">
        <v>2690</v>
      </c>
      <c r="F230" s="260" t="s">
        <v>2691</v>
      </c>
      <c r="G230" s="261" t="s">
        <v>169</v>
      </c>
      <c r="H230" s="262">
        <v>6</v>
      </c>
      <c r="I230" s="263"/>
      <c r="J230" s="264">
        <f>ROUND(I230*H230,2)</f>
        <v>0</v>
      </c>
      <c r="K230" s="260" t="s">
        <v>137</v>
      </c>
      <c r="L230" s="265"/>
      <c r="M230" s="266" t="s">
        <v>19</v>
      </c>
      <c r="N230" s="267" t="s">
        <v>43</v>
      </c>
      <c r="O230" s="86"/>
      <c r="P230" s="215">
        <f>O230*H230</f>
        <v>0</v>
      </c>
      <c r="Q230" s="215">
        <v>0.002</v>
      </c>
      <c r="R230" s="215">
        <f>Q230*H230</f>
        <v>0.012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1071</v>
      </c>
      <c r="AT230" s="217" t="s">
        <v>166</v>
      </c>
      <c r="AU230" s="217" t="s">
        <v>82</v>
      </c>
      <c r="AY230" s="19" t="s">
        <v>130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80</v>
      </c>
      <c r="BK230" s="218">
        <f>ROUND(I230*H230,2)</f>
        <v>0</v>
      </c>
      <c r="BL230" s="19" t="s">
        <v>1071</v>
      </c>
      <c r="BM230" s="217" t="s">
        <v>2692</v>
      </c>
    </row>
    <row r="231" s="2" customFormat="1">
      <c r="A231" s="40"/>
      <c r="B231" s="41"/>
      <c r="C231" s="42"/>
      <c r="D231" s="219" t="s">
        <v>140</v>
      </c>
      <c r="E231" s="42"/>
      <c r="F231" s="220" t="s">
        <v>2691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140</v>
      </c>
      <c r="AU231" s="19" t="s">
        <v>82</v>
      </c>
    </row>
    <row r="232" s="2" customFormat="1" ht="24.15" customHeight="1">
      <c r="A232" s="40"/>
      <c r="B232" s="41"/>
      <c r="C232" s="206" t="s">
        <v>444</v>
      </c>
      <c r="D232" s="206" t="s">
        <v>133</v>
      </c>
      <c r="E232" s="207" t="s">
        <v>2693</v>
      </c>
      <c r="F232" s="208" t="s">
        <v>2694</v>
      </c>
      <c r="G232" s="209" t="s">
        <v>207</v>
      </c>
      <c r="H232" s="210">
        <v>4.234</v>
      </c>
      <c r="I232" s="211"/>
      <c r="J232" s="212">
        <f>ROUND(I232*H232,2)</f>
        <v>0</v>
      </c>
      <c r="K232" s="208" t="s">
        <v>137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0.050889999999999998</v>
      </c>
      <c r="R232" s="215">
        <f>Q232*H232</f>
        <v>0.21546826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157</v>
      </c>
      <c r="AT232" s="217" t="s">
        <v>133</v>
      </c>
      <c r="AU232" s="217" t="s">
        <v>82</v>
      </c>
      <c r="AY232" s="19" t="s">
        <v>130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157</v>
      </c>
      <c r="BM232" s="217" t="s">
        <v>2695</v>
      </c>
    </row>
    <row r="233" s="2" customFormat="1">
      <c r="A233" s="40"/>
      <c r="B233" s="41"/>
      <c r="C233" s="42"/>
      <c r="D233" s="219" t="s">
        <v>140</v>
      </c>
      <c r="E233" s="42"/>
      <c r="F233" s="220" t="s">
        <v>2696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140</v>
      </c>
      <c r="AU233" s="19" t="s">
        <v>82</v>
      </c>
    </row>
    <row r="234" s="2" customFormat="1">
      <c r="A234" s="40"/>
      <c r="B234" s="41"/>
      <c r="C234" s="42"/>
      <c r="D234" s="224" t="s">
        <v>141</v>
      </c>
      <c r="E234" s="42"/>
      <c r="F234" s="225" t="s">
        <v>2697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141</v>
      </c>
      <c r="AU234" s="19" t="s">
        <v>82</v>
      </c>
    </row>
    <row r="235" s="13" customFormat="1">
      <c r="A235" s="13"/>
      <c r="B235" s="226"/>
      <c r="C235" s="227"/>
      <c r="D235" s="219" t="s">
        <v>147</v>
      </c>
      <c r="E235" s="228" t="s">
        <v>19</v>
      </c>
      <c r="F235" s="229" t="s">
        <v>2698</v>
      </c>
      <c r="G235" s="227"/>
      <c r="H235" s="230">
        <v>4.234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147</v>
      </c>
      <c r="AU235" s="236" t="s">
        <v>82</v>
      </c>
      <c r="AV235" s="13" t="s">
        <v>82</v>
      </c>
      <c r="AW235" s="13" t="s">
        <v>33</v>
      </c>
      <c r="AX235" s="13" t="s">
        <v>80</v>
      </c>
      <c r="AY235" s="236" t="s">
        <v>130</v>
      </c>
    </row>
    <row r="236" s="2" customFormat="1" ht="16.5" customHeight="1">
      <c r="A236" s="40"/>
      <c r="B236" s="41"/>
      <c r="C236" s="258" t="s">
        <v>451</v>
      </c>
      <c r="D236" s="258" t="s">
        <v>166</v>
      </c>
      <c r="E236" s="259" t="s">
        <v>2699</v>
      </c>
      <c r="F236" s="260" t="s">
        <v>2700</v>
      </c>
      <c r="G236" s="261" t="s">
        <v>169</v>
      </c>
      <c r="H236" s="262">
        <v>1</v>
      </c>
      <c r="I236" s="263"/>
      <c r="J236" s="264">
        <f>ROUND(I236*H236,2)</f>
        <v>0</v>
      </c>
      <c r="K236" s="260" t="s">
        <v>137</v>
      </c>
      <c r="L236" s="265"/>
      <c r="M236" s="266" t="s">
        <v>19</v>
      </c>
      <c r="N236" s="267" t="s">
        <v>43</v>
      </c>
      <c r="O236" s="86"/>
      <c r="P236" s="215">
        <f>O236*H236</f>
        <v>0</v>
      </c>
      <c r="Q236" s="215">
        <v>0.0050000000000000001</v>
      </c>
      <c r="R236" s="215">
        <f>Q236*H236</f>
        <v>0.0050000000000000001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425</v>
      </c>
      <c r="AT236" s="217" t="s">
        <v>166</v>
      </c>
      <c r="AU236" s="217" t="s">
        <v>82</v>
      </c>
      <c r="AY236" s="19" t="s">
        <v>130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311</v>
      </c>
      <c r="BM236" s="217" t="s">
        <v>2701</v>
      </c>
    </row>
    <row r="237" s="2" customFormat="1">
      <c r="A237" s="40"/>
      <c r="B237" s="41"/>
      <c r="C237" s="42"/>
      <c r="D237" s="219" t="s">
        <v>140</v>
      </c>
      <c r="E237" s="42"/>
      <c r="F237" s="220" t="s">
        <v>2700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140</v>
      </c>
      <c r="AU237" s="19" t="s">
        <v>82</v>
      </c>
    </row>
    <row r="238" s="2" customFormat="1" ht="21.75" customHeight="1">
      <c r="A238" s="40"/>
      <c r="B238" s="41"/>
      <c r="C238" s="206" t="s">
        <v>458</v>
      </c>
      <c r="D238" s="206" t="s">
        <v>133</v>
      </c>
      <c r="E238" s="207" t="s">
        <v>2702</v>
      </c>
      <c r="F238" s="208" t="s">
        <v>2703</v>
      </c>
      <c r="G238" s="209" t="s">
        <v>169</v>
      </c>
      <c r="H238" s="210">
        <v>2</v>
      </c>
      <c r="I238" s="211"/>
      <c r="J238" s="212">
        <f>ROUND(I238*H238,2)</f>
        <v>0</v>
      </c>
      <c r="K238" s="208" t="s">
        <v>137</v>
      </c>
      <c r="L238" s="46"/>
      <c r="M238" s="213" t="s">
        <v>19</v>
      </c>
      <c r="N238" s="214" t="s">
        <v>43</v>
      </c>
      <c r="O238" s="86"/>
      <c r="P238" s="215">
        <f>O238*H238</f>
        <v>0</v>
      </c>
      <c r="Q238" s="215">
        <v>0.089999999999999997</v>
      </c>
      <c r="R238" s="215">
        <f>Q238*H238</f>
        <v>0.17999999999999999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157</v>
      </c>
      <c r="AT238" s="217" t="s">
        <v>133</v>
      </c>
      <c r="AU238" s="217" t="s">
        <v>82</v>
      </c>
      <c r="AY238" s="19" t="s">
        <v>130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157</v>
      </c>
      <c r="BM238" s="217" t="s">
        <v>2704</v>
      </c>
    </row>
    <row r="239" s="2" customFormat="1">
      <c r="A239" s="40"/>
      <c r="B239" s="41"/>
      <c r="C239" s="42"/>
      <c r="D239" s="219" t="s">
        <v>140</v>
      </c>
      <c r="E239" s="42"/>
      <c r="F239" s="220" t="s">
        <v>2703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140</v>
      </c>
      <c r="AU239" s="19" t="s">
        <v>82</v>
      </c>
    </row>
    <row r="240" s="2" customFormat="1">
      <c r="A240" s="40"/>
      <c r="B240" s="41"/>
      <c r="C240" s="42"/>
      <c r="D240" s="224" t="s">
        <v>141</v>
      </c>
      <c r="E240" s="42"/>
      <c r="F240" s="225" t="s">
        <v>2705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141</v>
      </c>
      <c r="AU240" s="19" t="s">
        <v>82</v>
      </c>
    </row>
    <row r="241" s="2" customFormat="1" ht="16.5" customHeight="1">
      <c r="A241" s="40"/>
      <c r="B241" s="41"/>
      <c r="C241" s="258" t="s">
        <v>466</v>
      </c>
      <c r="D241" s="258" t="s">
        <v>166</v>
      </c>
      <c r="E241" s="259" t="s">
        <v>2706</v>
      </c>
      <c r="F241" s="260" t="s">
        <v>2707</v>
      </c>
      <c r="G241" s="261" t="s">
        <v>169</v>
      </c>
      <c r="H241" s="262">
        <v>2</v>
      </c>
      <c r="I241" s="263"/>
      <c r="J241" s="264">
        <f>ROUND(I241*H241,2)</f>
        <v>0</v>
      </c>
      <c r="K241" s="260" t="s">
        <v>137</v>
      </c>
      <c r="L241" s="265"/>
      <c r="M241" s="266" t="s">
        <v>19</v>
      </c>
      <c r="N241" s="267" t="s">
        <v>43</v>
      </c>
      <c r="O241" s="86"/>
      <c r="P241" s="215">
        <f>O241*H241</f>
        <v>0</v>
      </c>
      <c r="Q241" s="215">
        <v>0.081000000000000003</v>
      </c>
      <c r="R241" s="215">
        <f>Q241*H241</f>
        <v>0.16200000000000001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249</v>
      </c>
      <c r="AT241" s="217" t="s">
        <v>166</v>
      </c>
      <c r="AU241" s="217" t="s">
        <v>82</v>
      </c>
      <c r="AY241" s="19" t="s">
        <v>130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157</v>
      </c>
      <c r="BM241" s="217" t="s">
        <v>2708</v>
      </c>
    </row>
    <row r="242" s="2" customFormat="1">
      <c r="A242" s="40"/>
      <c r="B242" s="41"/>
      <c r="C242" s="42"/>
      <c r="D242" s="219" t="s">
        <v>140</v>
      </c>
      <c r="E242" s="42"/>
      <c r="F242" s="220" t="s">
        <v>2707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140</v>
      </c>
      <c r="AU242" s="19" t="s">
        <v>82</v>
      </c>
    </row>
    <row r="243" s="2" customFormat="1" ht="16.5" customHeight="1">
      <c r="A243" s="40"/>
      <c r="B243" s="41"/>
      <c r="C243" s="206" t="s">
        <v>472</v>
      </c>
      <c r="D243" s="206" t="s">
        <v>133</v>
      </c>
      <c r="E243" s="207" t="s">
        <v>2709</v>
      </c>
      <c r="F243" s="208" t="s">
        <v>2710</v>
      </c>
      <c r="G243" s="209" t="s">
        <v>302</v>
      </c>
      <c r="H243" s="210">
        <v>51</v>
      </c>
      <c r="I243" s="211"/>
      <c r="J243" s="212">
        <f>ROUND(I243*H243,2)</f>
        <v>0</v>
      </c>
      <c r="K243" s="208" t="s">
        <v>137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0.00019236000000000001</v>
      </c>
      <c r="R243" s="215">
        <f>Q243*H243</f>
        <v>0.0098103600000000006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157</v>
      </c>
      <c r="AT243" s="217" t="s">
        <v>133</v>
      </c>
      <c r="AU243" s="217" t="s">
        <v>82</v>
      </c>
      <c r="AY243" s="19" t="s">
        <v>130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157</v>
      </c>
      <c r="BM243" s="217" t="s">
        <v>2711</v>
      </c>
    </row>
    <row r="244" s="2" customFormat="1">
      <c r="A244" s="40"/>
      <c r="B244" s="41"/>
      <c r="C244" s="42"/>
      <c r="D244" s="219" t="s">
        <v>140</v>
      </c>
      <c r="E244" s="42"/>
      <c r="F244" s="220" t="s">
        <v>2712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140</v>
      </c>
      <c r="AU244" s="19" t="s">
        <v>82</v>
      </c>
    </row>
    <row r="245" s="2" customFormat="1">
      <c r="A245" s="40"/>
      <c r="B245" s="41"/>
      <c r="C245" s="42"/>
      <c r="D245" s="224" t="s">
        <v>141</v>
      </c>
      <c r="E245" s="42"/>
      <c r="F245" s="225" t="s">
        <v>2713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141</v>
      </c>
      <c r="AU245" s="19" t="s">
        <v>82</v>
      </c>
    </row>
    <row r="246" s="13" customFormat="1">
      <c r="A246" s="13"/>
      <c r="B246" s="226"/>
      <c r="C246" s="227"/>
      <c r="D246" s="219" t="s">
        <v>147</v>
      </c>
      <c r="E246" s="228" t="s">
        <v>19</v>
      </c>
      <c r="F246" s="229" t="s">
        <v>2714</v>
      </c>
      <c r="G246" s="227"/>
      <c r="H246" s="230">
        <v>51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147</v>
      </c>
      <c r="AU246" s="236" t="s">
        <v>82</v>
      </c>
      <c r="AV246" s="13" t="s">
        <v>82</v>
      </c>
      <c r="AW246" s="13" t="s">
        <v>33</v>
      </c>
      <c r="AX246" s="13" t="s">
        <v>80</v>
      </c>
      <c r="AY246" s="236" t="s">
        <v>130</v>
      </c>
    </row>
    <row r="247" s="2" customFormat="1" ht="16.5" customHeight="1">
      <c r="A247" s="40"/>
      <c r="B247" s="41"/>
      <c r="C247" s="206" t="s">
        <v>476</v>
      </c>
      <c r="D247" s="206" t="s">
        <v>133</v>
      </c>
      <c r="E247" s="207" t="s">
        <v>2715</v>
      </c>
      <c r="F247" s="208" t="s">
        <v>2716</v>
      </c>
      <c r="G247" s="209" t="s">
        <v>302</v>
      </c>
      <c r="H247" s="210">
        <v>47</v>
      </c>
      <c r="I247" s="211"/>
      <c r="J247" s="212">
        <f>ROUND(I247*H247,2)</f>
        <v>0</v>
      </c>
      <c r="K247" s="208" t="s">
        <v>137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9.4500000000000007E-05</v>
      </c>
      <c r="R247" s="215">
        <f>Q247*H247</f>
        <v>0.0044415000000000001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157</v>
      </c>
      <c r="AT247" s="217" t="s">
        <v>133</v>
      </c>
      <c r="AU247" s="217" t="s">
        <v>82</v>
      </c>
      <c r="AY247" s="19" t="s">
        <v>130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157</v>
      </c>
      <c r="BM247" s="217" t="s">
        <v>2717</v>
      </c>
    </row>
    <row r="248" s="2" customFormat="1">
      <c r="A248" s="40"/>
      <c r="B248" s="41"/>
      <c r="C248" s="42"/>
      <c r="D248" s="219" t="s">
        <v>140</v>
      </c>
      <c r="E248" s="42"/>
      <c r="F248" s="220" t="s">
        <v>2718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140</v>
      </c>
      <c r="AU248" s="19" t="s">
        <v>82</v>
      </c>
    </row>
    <row r="249" s="2" customFormat="1">
      <c r="A249" s="40"/>
      <c r="B249" s="41"/>
      <c r="C249" s="42"/>
      <c r="D249" s="224" t="s">
        <v>141</v>
      </c>
      <c r="E249" s="42"/>
      <c r="F249" s="225" t="s">
        <v>2719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141</v>
      </c>
      <c r="AU249" s="19" t="s">
        <v>82</v>
      </c>
    </row>
    <row r="250" s="12" customFormat="1" ht="25.92" customHeight="1">
      <c r="A250" s="12"/>
      <c r="B250" s="190"/>
      <c r="C250" s="191"/>
      <c r="D250" s="192" t="s">
        <v>71</v>
      </c>
      <c r="E250" s="193" t="s">
        <v>795</v>
      </c>
      <c r="F250" s="193" t="s">
        <v>796</v>
      </c>
      <c r="G250" s="191"/>
      <c r="H250" s="191"/>
      <c r="I250" s="194"/>
      <c r="J250" s="195">
        <f>BK250</f>
        <v>0</v>
      </c>
      <c r="K250" s="191"/>
      <c r="L250" s="196"/>
      <c r="M250" s="197"/>
      <c r="N250" s="198"/>
      <c r="O250" s="198"/>
      <c r="P250" s="199">
        <f>P251+P259+P269</f>
        <v>0</v>
      </c>
      <c r="Q250" s="198"/>
      <c r="R250" s="199">
        <f>R251+R259+R269</f>
        <v>0.27951093999999999</v>
      </c>
      <c r="S250" s="198"/>
      <c r="T250" s="200">
        <f>T251+T259+T269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1" t="s">
        <v>82</v>
      </c>
      <c r="AT250" s="202" t="s">
        <v>71</v>
      </c>
      <c r="AU250" s="202" t="s">
        <v>72</v>
      </c>
      <c r="AY250" s="201" t="s">
        <v>130</v>
      </c>
      <c r="BK250" s="203">
        <f>BK251+BK259+BK269</f>
        <v>0</v>
      </c>
    </row>
    <row r="251" s="12" customFormat="1" ht="22.8" customHeight="1">
      <c r="A251" s="12"/>
      <c r="B251" s="190"/>
      <c r="C251" s="191"/>
      <c r="D251" s="192" t="s">
        <v>71</v>
      </c>
      <c r="E251" s="204" t="s">
        <v>2720</v>
      </c>
      <c r="F251" s="204" t="s">
        <v>2721</v>
      </c>
      <c r="G251" s="191"/>
      <c r="H251" s="191"/>
      <c r="I251" s="194"/>
      <c r="J251" s="205">
        <f>BK251</f>
        <v>0</v>
      </c>
      <c r="K251" s="191"/>
      <c r="L251" s="196"/>
      <c r="M251" s="197"/>
      <c r="N251" s="198"/>
      <c r="O251" s="198"/>
      <c r="P251" s="199">
        <f>SUM(P252:P258)</f>
        <v>0</v>
      </c>
      <c r="Q251" s="198"/>
      <c r="R251" s="199">
        <f>SUM(R252:R258)</f>
        <v>0.1626</v>
      </c>
      <c r="S251" s="198"/>
      <c r="T251" s="200">
        <f>SUM(T252:T258)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1" t="s">
        <v>82</v>
      </c>
      <c r="AT251" s="202" t="s">
        <v>71</v>
      </c>
      <c r="AU251" s="202" t="s">
        <v>80</v>
      </c>
      <c r="AY251" s="201" t="s">
        <v>130</v>
      </c>
      <c r="BK251" s="203">
        <f>SUM(BK252:BK258)</f>
        <v>0</v>
      </c>
    </row>
    <row r="252" s="2" customFormat="1" ht="16.5" customHeight="1">
      <c r="A252" s="40"/>
      <c r="B252" s="41"/>
      <c r="C252" s="206" t="s">
        <v>92</v>
      </c>
      <c r="D252" s="206" t="s">
        <v>133</v>
      </c>
      <c r="E252" s="207" t="s">
        <v>2722</v>
      </c>
      <c r="F252" s="208" t="s">
        <v>2723</v>
      </c>
      <c r="G252" s="209" t="s">
        <v>199</v>
      </c>
      <c r="H252" s="210">
        <v>2.5</v>
      </c>
      <c r="I252" s="211"/>
      <c r="J252" s="212">
        <f>ROUND(I252*H252,2)</f>
        <v>0</v>
      </c>
      <c r="K252" s="208" t="s">
        <v>137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0.00024000000000000001</v>
      </c>
      <c r="R252" s="215">
        <f>Q252*H252</f>
        <v>0.00060000000000000006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311</v>
      </c>
      <c r="AT252" s="217" t="s">
        <v>133</v>
      </c>
      <c r="AU252" s="217" t="s">
        <v>82</v>
      </c>
      <c r="AY252" s="19" t="s">
        <v>130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311</v>
      </c>
      <c r="BM252" s="217" t="s">
        <v>2724</v>
      </c>
    </row>
    <row r="253" s="2" customFormat="1">
      <c r="A253" s="40"/>
      <c r="B253" s="41"/>
      <c r="C253" s="42"/>
      <c r="D253" s="219" t="s">
        <v>140</v>
      </c>
      <c r="E253" s="42"/>
      <c r="F253" s="220" t="s">
        <v>2725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82</v>
      </c>
    </row>
    <row r="254" s="2" customFormat="1">
      <c r="A254" s="40"/>
      <c r="B254" s="41"/>
      <c r="C254" s="42"/>
      <c r="D254" s="224" t="s">
        <v>141</v>
      </c>
      <c r="E254" s="42"/>
      <c r="F254" s="225" t="s">
        <v>2726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141</v>
      </c>
      <c r="AU254" s="19" t="s">
        <v>82</v>
      </c>
    </row>
    <row r="255" s="13" customFormat="1">
      <c r="A255" s="13"/>
      <c r="B255" s="226"/>
      <c r="C255" s="227"/>
      <c r="D255" s="219" t="s">
        <v>147</v>
      </c>
      <c r="E255" s="228" t="s">
        <v>19</v>
      </c>
      <c r="F255" s="229" t="s">
        <v>2727</v>
      </c>
      <c r="G255" s="227"/>
      <c r="H255" s="230">
        <v>2.5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147</v>
      </c>
      <c r="AU255" s="236" t="s">
        <v>82</v>
      </c>
      <c r="AV255" s="13" t="s">
        <v>82</v>
      </c>
      <c r="AW255" s="13" t="s">
        <v>33</v>
      </c>
      <c r="AX255" s="13" t="s">
        <v>80</v>
      </c>
      <c r="AY255" s="236" t="s">
        <v>130</v>
      </c>
    </row>
    <row r="256" s="2" customFormat="1" ht="16.5" customHeight="1">
      <c r="A256" s="40"/>
      <c r="B256" s="41"/>
      <c r="C256" s="258" t="s">
        <v>486</v>
      </c>
      <c r="D256" s="258" t="s">
        <v>166</v>
      </c>
      <c r="E256" s="259" t="s">
        <v>2728</v>
      </c>
      <c r="F256" s="260" t="s">
        <v>2729</v>
      </c>
      <c r="G256" s="261" t="s">
        <v>199</v>
      </c>
      <c r="H256" s="262">
        <v>2.7000000000000002</v>
      </c>
      <c r="I256" s="263"/>
      <c r="J256" s="264">
        <f>ROUND(I256*H256,2)</f>
        <v>0</v>
      </c>
      <c r="K256" s="260" t="s">
        <v>137</v>
      </c>
      <c r="L256" s="265"/>
      <c r="M256" s="266" t="s">
        <v>19</v>
      </c>
      <c r="N256" s="267" t="s">
        <v>43</v>
      </c>
      <c r="O256" s="86"/>
      <c r="P256" s="215">
        <f>O256*H256</f>
        <v>0</v>
      </c>
      <c r="Q256" s="215">
        <v>0.059999999999999998</v>
      </c>
      <c r="R256" s="215">
        <f>Q256*H256</f>
        <v>0.16200000000000001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425</v>
      </c>
      <c r="AT256" s="217" t="s">
        <v>166</v>
      </c>
      <c r="AU256" s="217" t="s">
        <v>82</v>
      </c>
      <c r="AY256" s="19" t="s">
        <v>130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311</v>
      </c>
      <c r="BM256" s="217" t="s">
        <v>2730</v>
      </c>
    </row>
    <row r="257" s="2" customFormat="1">
      <c r="A257" s="40"/>
      <c r="B257" s="41"/>
      <c r="C257" s="42"/>
      <c r="D257" s="219" t="s">
        <v>140</v>
      </c>
      <c r="E257" s="42"/>
      <c r="F257" s="220" t="s">
        <v>2729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140</v>
      </c>
      <c r="AU257" s="19" t="s">
        <v>82</v>
      </c>
    </row>
    <row r="258" s="13" customFormat="1">
      <c r="A258" s="13"/>
      <c r="B258" s="226"/>
      <c r="C258" s="227"/>
      <c r="D258" s="219" t="s">
        <v>147</v>
      </c>
      <c r="E258" s="227"/>
      <c r="F258" s="229" t="s">
        <v>2731</v>
      </c>
      <c r="G258" s="227"/>
      <c r="H258" s="230">
        <v>2.7000000000000002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147</v>
      </c>
      <c r="AU258" s="236" t="s">
        <v>82</v>
      </c>
      <c r="AV258" s="13" t="s">
        <v>82</v>
      </c>
      <c r="AW258" s="13" t="s">
        <v>4</v>
      </c>
      <c r="AX258" s="13" t="s">
        <v>80</v>
      </c>
      <c r="AY258" s="236" t="s">
        <v>130</v>
      </c>
    </row>
    <row r="259" s="12" customFormat="1" ht="22.8" customHeight="1">
      <c r="A259" s="12"/>
      <c r="B259" s="190"/>
      <c r="C259" s="191"/>
      <c r="D259" s="192" t="s">
        <v>71</v>
      </c>
      <c r="E259" s="204" t="s">
        <v>1507</v>
      </c>
      <c r="F259" s="204" t="s">
        <v>1508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SUM(P260:P268)</f>
        <v>0</v>
      </c>
      <c r="Q259" s="198"/>
      <c r="R259" s="199">
        <f>SUM(R260:R268)</f>
        <v>0.11688093999999999</v>
      </c>
      <c r="S259" s="198"/>
      <c r="T259" s="200">
        <f>SUM(T260:T268)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82</v>
      </c>
      <c r="AT259" s="202" t="s">
        <v>71</v>
      </c>
      <c r="AU259" s="202" t="s">
        <v>80</v>
      </c>
      <c r="AY259" s="201" t="s">
        <v>130</v>
      </c>
      <c r="BK259" s="203">
        <f>SUM(BK260:BK268)</f>
        <v>0</v>
      </c>
    </row>
    <row r="260" s="2" customFormat="1" ht="16.5" customHeight="1">
      <c r="A260" s="40"/>
      <c r="B260" s="41"/>
      <c r="C260" s="206" t="s">
        <v>494</v>
      </c>
      <c r="D260" s="206" t="s">
        <v>133</v>
      </c>
      <c r="E260" s="207" t="s">
        <v>2732</v>
      </c>
      <c r="F260" s="208" t="s">
        <v>2733</v>
      </c>
      <c r="G260" s="209" t="s">
        <v>302</v>
      </c>
      <c r="H260" s="210">
        <v>5</v>
      </c>
      <c r="I260" s="211"/>
      <c r="J260" s="212">
        <f>ROUND(I260*H260,2)</f>
        <v>0</v>
      </c>
      <c r="K260" s="208" t="s">
        <v>137</v>
      </c>
      <c r="L260" s="46"/>
      <c r="M260" s="213" t="s">
        <v>19</v>
      </c>
      <c r="N260" s="214" t="s">
        <v>43</v>
      </c>
      <c r="O260" s="86"/>
      <c r="P260" s="215">
        <f>O260*H260</f>
        <v>0</v>
      </c>
      <c r="Q260" s="215">
        <v>0.0016759800000000001</v>
      </c>
      <c r="R260" s="215">
        <f>Q260*H260</f>
        <v>0.0083799000000000009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311</v>
      </c>
      <c r="AT260" s="217" t="s">
        <v>133</v>
      </c>
      <c r="AU260" s="217" t="s">
        <v>82</v>
      </c>
      <c r="AY260" s="19" t="s">
        <v>130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311</v>
      </c>
      <c r="BM260" s="217" t="s">
        <v>2734</v>
      </c>
    </row>
    <row r="261" s="2" customFormat="1">
      <c r="A261" s="40"/>
      <c r="B261" s="41"/>
      <c r="C261" s="42"/>
      <c r="D261" s="219" t="s">
        <v>140</v>
      </c>
      <c r="E261" s="42"/>
      <c r="F261" s="220" t="s">
        <v>2735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140</v>
      </c>
      <c r="AU261" s="19" t="s">
        <v>82</v>
      </c>
    </row>
    <row r="262" s="2" customFormat="1">
      <c r="A262" s="40"/>
      <c r="B262" s="41"/>
      <c r="C262" s="42"/>
      <c r="D262" s="224" t="s">
        <v>141</v>
      </c>
      <c r="E262" s="42"/>
      <c r="F262" s="225" t="s">
        <v>2736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141</v>
      </c>
      <c r="AU262" s="19" t="s">
        <v>82</v>
      </c>
    </row>
    <row r="263" s="2" customFormat="1" ht="16.5" customHeight="1">
      <c r="A263" s="40"/>
      <c r="B263" s="41"/>
      <c r="C263" s="206" t="s">
        <v>500</v>
      </c>
      <c r="D263" s="206" t="s">
        <v>133</v>
      </c>
      <c r="E263" s="207" t="s">
        <v>2737</v>
      </c>
      <c r="F263" s="208" t="s">
        <v>2738</v>
      </c>
      <c r="G263" s="209" t="s">
        <v>302</v>
      </c>
      <c r="H263" s="210">
        <v>53</v>
      </c>
      <c r="I263" s="211"/>
      <c r="J263" s="212">
        <f>ROUND(I263*H263,2)</f>
        <v>0</v>
      </c>
      <c r="K263" s="208" t="s">
        <v>137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0.0019056800000000001</v>
      </c>
      <c r="R263" s="215">
        <f>Q263*H263</f>
        <v>0.10100104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311</v>
      </c>
      <c r="AT263" s="217" t="s">
        <v>133</v>
      </c>
      <c r="AU263" s="217" t="s">
        <v>82</v>
      </c>
      <c r="AY263" s="19" t="s">
        <v>130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311</v>
      </c>
      <c r="BM263" s="217" t="s">
        <v>2739</v>
      </c>
    </row>
    <row r="264" s="2" customFormat="1">
      <c r="A264" s="40"/>
      <c r="B264" s="41"/>
      <c r="C264" s="42"/>
      <c r="D264" s="219" t="s">
        <v>140</v>
      </c>
      <c r="E264" s="42"/>
      <c r="F264" s="220" t="s">
        <v>2740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140</v>
      </c>
      <c r="AU264" s="19" t="s">
        <v>82</v>
      </c>
    </row>
    <row r="265" s="2" customFormat="1">
      <c r="A265" s="40"/>
      <c r="B265" s="41"/>
      <c r="C265" s="42"/>
      <c r="D265" s="224" t="s">
        <v>141</v>
      </c>
      <c r="E265" s="42"/>
      <c r="F265" s="225" t="s">
        <v>2741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141</v>
      </c>
      <c r="AU265" s="19" t="s">
        <v>82</v>
      </c>
    </row>
    <row r="266" s="2" customFormat="1" ht="16.5" customHeight="1">
      <c r="A266" s="40"/>
      <c r="B266" s="41"/>
      <c r="C266" s="206" t="s">
        <v>508</v>
      </c>
      <c r="D266" s="206" t="s">
        <v>133</v>
      </c>
      <c r="E266" s="207" t="s">
        <v>2742</v>
      </c>
      <c r="F266" s="208" t="s">
        <v>2743</v>
      </c>
      <c r="G266" s="209" t="s">
        <v>169</v>
      </c>
      <c r="H266" s="210">
        <v>5</v>
      </c>
      <c r="I266" s="211"/>
      <c r="J266" s="212">
        <f>ROUND(I266*H266,2)</f>
        <v>0</v>
      </c>
      <c r="K266" s="208" t="s">
        <v>137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0.0015</v>
      </c>
      <c r="R266" s="215">
        <f>Q266*H266</f>
        <v>0.0074999999999999997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311</v>
      </c>
      <c r="AT266" s="217" t="s">
        <v>133</v>
      </c>
      <c r="AU266" s="217" t="s">
        <v>82</v>
      </c>
      <c r="AY266" s="19" t="s">
        <v>130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311</v>
      </c>
      <c r="BM266" s="217" t="s">
        <v>2744</v>
      </c>
    </row>
    <row r="267" s="2" customFormat="1">
      <c r="A267" s="40"/>
      <c r="B267" s="41"/>
      <c r="C267" s="42"/>
      <c r="D267" s="219" t="s">
        <v>140</v>
      </c>
      <c r="E267" s="42"/>
      <c r="F267" s="220" t="s">
        <v>2745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140</v>
      </c>
      <c r="AU267" s="19" t="s">
        <v>82</v>
      </c>
    </row>
    <row r="268" s="2" customFormat="1">
      <c r="A268" s="40"/>
      <c r="B268" s="41"/>
      <c r="C268" s="42"/>
      <c r="D268" s="224" t="s">
        <v>141</v>
      </c>
      <c r="E268" s="42"/>
      <c r="F268" s="225" t="s">
        <v>2746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141</v>
      </c>
      <c r="AU268" s="19" t="s">
        <v>82</v>
      </c>
    </row>
    <row r="269" s="12" customFormat="1" ht="22.8" customHeight="1">
      <c r="A269" s="12"/>
      <c r="B269" s="190"/>
      <c r="C269" s="191"/>
      <c r="D269" s="192" t="s">
        <v>71</v>
      </c>
      <c r="E269" s="204" t="s">
        <v>2747</v>
      </c>
      <c r="F269" s="204" t="s">
        <v>2748</v>
      </c>
      <c r="G269" s="191"/>
      <c r="H269" s="191"/>
      <c r="I269" s="194"/>
      <c r="J269" s="205">
        <f>BK269</f>
        <v>0</v>
      </c>
      <c r="K269" s="191"/>
      <c r="L269" s="196"/>
      <c r="M269" s="197"/>
      <c r="N269" s="198"/>
      <c r="O269" s="198"/>
      <c r="P269" s="199">
        <f>SUM(P270:P272)</f>
        <v>0</v>
      </c>
      <c r="Q269" s="198"/>
      <c r="R269" s="199">
        <f>SUM(R270:R272)</f>
        <v>3.0000000000000001E-05</v>
      </c>
      <c r="S269" s="198"/>
      <c r="T269" s="200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1" t="s">
        <v>82</v>
      </c>
      <c r="AT269" s="202" t="s">
        <v>71</v>
      </c>
      <c r="AU269" s="202" t="s">
        <v>80</v>
      </c>
      <c r="AY269" s="201" t="s">
        <v>130</v>
      </c>
      <c r="BK269" s="203">
        <f>SUM(BK270:BK272)</f>
        <v>0</v>
      </c>
    </row>
    <row r="270" s="2" customFormat="1" ht="16.5" customHeight="1">
      <c r="A270" s="40"/>
      <c r="B270" s="41"/>
      <c r="C270" s="206" t="s">
        <v>515</v>
      </c>
      <c r="D270" s="206" t="s">
        <v>133</v>
      </c>
      <c r="E270" s="207" t="s">
        <v>2749</v>
      </c>
      <c r="F270" s="208" t="s">
        <v>2750</v>
      </c>
      <c r="G270" s="209" t="s">
        <v>169</v>
      </c>
      <c r="H270" s="210">
        <v>1</v>
      </c>
      <c r="I270" s="211"/>
      <c r="J270" s="212">
        <f>ROUND(I270*H270,2)</f>
        <v>0</v>
      </c>
      <c r="K270" s="208" t="s">
        <v>137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3.0000000000000001E-05</v>
      </c>
      <c r="R270" s="215">
        <f>Q270*H270</f>
        <v>3.0000000000000001E-05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311</v>
      </c>
      <c r="AT270" s="217" t="s">
        <v>133</v>
      </c>
      <c r="AU270" s="217" t="s">
        <v>82</v>
      </c>
      <c r="AY270" s="19" t="s">
        <v>130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311</v>
      </c>
      <c r="BM270" s="217" t="s">
        <v>2751</v>
      </c>
    </row>
    <row r="271" s="2" customFormat="1">
      <c r="A271" s="40"/>
      <c r="B271" s="41"/>
      <c r="C271" s="42"/>
      <c r="D271" s="219" t="s">
        <v>140</v>
      </c>
      <c r="E271" s="42"/>
      <c r="F271" s="220" t="s">
        <v>2752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140</v>
      </c>
      <c r="AU271" s="19" t="s">
        <v>82</v>
      </c>
    </row>
    <row r="272" s="2" customFormat="1">
      <c r="A272" s="40"/>
      <c r="B272" s="41"/>
      <c r="C272" s="42"/>
      <c r="D272" s="224" t="s">
        <v>141</v>
      </c>
      <c r="E272" s="42"/>
      <c r="F272" s="225" t="s">
        <v>2753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141</v>
      </c>
      <c r="AU272" s="19" t="s">
        <v>82</v>
      </c>
    </row>
    <row r="273" s="12" customFormat="1" ht="25.92" customHeight="1">
      <c r="A273" s="12"/>
      <c r="B273" s="190"/>
      <c r="C273" s="191"/>
      <c r="D273" s="192" t="s">
        <v>71</v>
      </c>
      <c r="E273" s="193" t="s">
        <v>1763</v>
      </c>
      <c r="F273" s="193" t="s">
        <v>1764</v>
      </c>
      <c r="G273" s="191"/>
      <c r="H273" s="191"/>
      <c r="I273" s="194"/>
      <c r="J273" s="195">
        <f>BK273</f>
        <v>0</v>
      </c>
      <c r="K273" s="191"/>
      <c r="L273" s="196"/>
      <c r="M273" s="197"/>
      <c r="N273" s="198"/>
      <c r="O273" s="198"/>
      <c r="P273" s="199">
        <f>SUM(P274:P281)</f>
        <v>0</v>
      </c>
      <c r="Q273" s="198"/>
      <c r="R273" s="199">
        <f>SUM(R274:R281)</f>
        <v>0</v>
      </c>
      <c r="S273" s="198"/>
      <c r="T273" s="200">
        <f>SUM(T274:T281)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157</v>
      </c>
      <c r="AT273" s="202" t="s">
        <v>71</v>
      </c>
      <c r="AU273" s="202" t="s">
        <v>72</v>
      </c>
      <c r="AY273" s="201" t="s">
        <v>130</v>
      </c>
      <c r="BK273" s="203">
        <f>SUM(BK274:BK281)</f>
        <v>0</v>
      </c>
    </row>
    <row r="274" s="2" customFormat="1" ht="16.5" customHeight="1">
      <c r="A274" s="40"/>
      <c r="B274" s="41"/>
      <c r="C274" s="206" t="s">
        <v>521</v>
      </c>
      <c r="D274" s="206" t="s">
        <v>133</v>
      </c>
      <c r="E274" s="207" t="s">
        <v>1765</v>
      </c>
      <c r="F274" s="208" t="s">
        <v>1766</v>
      </c>
      <c r="G274" s="209" t="s">
        <v>1767</v>
      </c>
      <c r="H274" s="210">
        <v>24</v>
      </c>
      <c r="I274" s="211"/>
      <c r="J274" s="212">
        <f>ROUND(I274*H274,2)</f>
        <v>0</v>
      </c>
      <c r="K274" s="208" t="s">
        <v>137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170</v>
      </c>
      <c r="AT274" s="217" t="s">
        <v>133</v>
      </c>
      <c r="AU274" s="217" t="s">
        <v>80</v>
      </c>
      <c r="AY274" s="19" t="s">
        <v>130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170</v>
      </c>
      <c r="BM274" s="217" t="s">
        <v>2754</v>
      </c>
    </row>
    <row r="275" s="2" customFormat="1">
      <c r="A275" s="40"/>
      <c r="B275" s="41"/>
      <c r="C275" s="42"/>
      <c r="D275" s="219" t="s">
        <v>140</v>
      </c>
      <c r="E275" s="42"/>
      <c r="F275" s="220" t="s">
        <v>1769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140</v>
      </c>
      <c r="AU275" s="19" t="s">
        <v>80</v>
      </c>
    </row>
    <row r="276" s="2" customFormat="1">
      <c r="A276" s="40"/>
      <c r="B276" s="41"/>
      <c r="C276" s="42"/>
      <c r="D276" s="224" t="s">
        <v>141</v>
      </c>
      <c r="E276" s="42"/>
      <c r="F276" s="225" t="s">
        <v>1770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141</v>
      </c>
      <c r="AU276" s="19" t="s">
        <v>80</v>
      </c>
    </row>
    <row r="277" s="13" customFormat="1">
      <c r="A277" s="13"/>
      <c r="B277" s="226"/>
      <c r="C277" s="227"/>
      <c r="D277" s="219" t="s">
        <v>147</v>
      </c>
      <c r="E277" s="228" t="s">
        <v>19</v>
      </c>
      <c r="F277" s="229" t="s">
        <v>2755</v>
      </c>
      <c r="G277" s="227"/>
      <c r="H277" s="230">
        <v>24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147</v>
      </c>
      <c r="AU277" s="236" t="s">
        <v>80</v>
      </c>
      <c r="AV277" s="13" t="s">
        <v>82</v>
      </c>
      <c r="AW277" s="13" t="s">
        <v>33</v>
      </c>
      <c r="AX277" s="13" t="s">
        <v>80</v>
      </c>
      <c r="AY277" s="236" t="s">
        <v>130</v>
      </c>
    </row>
    <row r="278" s="2" customFormat="1" ht="16.5" customHeight="1">
      <c r="A278" s="40"/>
      <c r="B278" s="41"/>
      <c r="C278" s="206" t="s">
        <v>529</v>
      </c>
      <c r="D278" s="206" t="s">
        <v>133</v>
      </c>
      <c r="E278" s="207" t="s">
        <v>2437</v>
      </c>
      <c r="F278" s="208" t="s">
        <v>2438</v>
      </c>
      <c r="G278" s="209" t="s">
        <v>1767</v>
      </c>
      <c r="H278" s="210">
        <v>8</v>
      </c>
      <c r="I278" s="211"/>
      <c r="J278" s="212">
        <f>ROUND(I278*H278,2)</f>
        <v>0</v>
      </c>
      <c r="K278" s="208" t="s">
        <v>137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170</v>
      </c>
      <c r="AT278" s="217" t="s">
        <v>133</v>
      </c>
      <c r="AU278" s="217" t="s">
        <v>80</v>
      </c>
      <c r="AY278" s="19" t="s">
        <v>130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170</v>
      </c>
      <c r="BM278" s="217" t="s">
        <v>2756</v>
      </c>
    </row>
    <row r="279" s="2" customFormat="1">
      <c r="A279" s="40"/>
      <c r="B279" s="41"/>
      <c r="C279" s="42"/>
      <c r="D279" s="219" t="s">
        <v>140</v>
      </c>
      <c r="E279" s="42"/>
      <c r="F279" s="220" t="s">
        <v>2440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140</v>
      </c>
      <c r="AU279" s="19" t="s">
        <v>80</v>
      </c>
    </row>
    <row r="280" s="2" customFormat="1">
      <c r="A280" s="40"/>
      <c r="B280" s="41"/>
      <c r="C280" s="42"/>
      <c r="D280" s="224" t="s">
        <v>141</v>
      </c>
      <c r="E280" s="42"/>
      <c r="F280" s="225" t="s">
        <v>2441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141</v>
      </c>
      <c r="AU280" s="19" t="s">
        <v>80</v>
      </c>
    </row>
    <row r="281" s="13" customFormat="1">
      <c r="A281" s="13"/>
      <c r="B281" s="226"/>
      <c r="C281" s="227"/>
      <c r="D281" s="219" t="s">
        <v>147</v>
      </c>
      <c r="E281" s="228" t="s">
        <v>19</v>
      </c>
      <c r="F281" s="229" t="s">
        <v>2757</v>
      </c>
      <c r="G281" s="227"/>
      <c r="H281" s="230">
        <v>8</v>
      </c>
      <c r="I281" s="231"/>
      <c r="J281" s="227"/>
      <c r="K281" s="227"/>
      <c r="L281" s="232"/>
      <c r="M281" s="272"/>
      <c r="N281" s="273"/>
      <c r="O281" s="273"/>
      <c r="P281" s="273"/>
      <c r="Q281" s="273"/>
      <c r="R281" s="273"/>
      <c r="S281" s="273"/>
      <c r="T281" s="27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147</v>
      </c>
      <c r="AU281" s="236" t="s">
        <v>80</v>
      </c>
      <c r="AV281" s="13" t="s">
        <v>82</v>
      </c>
      <c r="AW281" s="13" t="s">
        <v>33</v>
      </c>
      <c r="AX281" s="13" t="s">
        <v>80</v>
      </c>
      <c r="AY281" s="236" t="s">
        <v>130</v>
      </c>
    </row>
    <row r="282" s="2" customFormat="1" ht="6.96" customHeight="1">
      <c r="A282" s="40"/>
      <c r="B282" s="61"/>
      <c r="C282" s="62"/>
      <c r="D282" s="62"/>
      <c r="E282" s="62"/>
      <c r="F282" s="62"/>
      <c r="G282" s="62"/>
      <c r="H282" s="62"/>
      <c r="I282" s="62"/>
      <c r="J282" s="62"/>
      <c r="K282" s="62"/>
      <c r="L282" s="46"/>
      <c r="M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</row>
  </sheetData>
  <sheetProtection sheet="1" autoFilter="0" formatColumns="0" formatRows="0" objects="1" scenarios="1" spinCount="100000" saltValue="oXlj8R/Lo3bVhOQgsR9N36JJC5Ihd8VNuBYzXvYeQJw/xz6xTi1HgBX5d6KnjyNpkoZsue3QhTzYrF1/ByXkXA==" hashValue="v95gTkBrNTMqvcl+nduAfSPPQQTokFThia5SUz1m/UBjp8pNnNM111pPyUnlNugeXBaKqwwIBnv8AwC1OJSYVQ==" algorithmName="SHA-512" password="CC35"/>
  <autoFilter ref="C90:K28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131251102"/>
    <hyperlink ref="F102" r:id="rId2" display="https://podminky.urs.cz/item/CS_URS_2024_01/132251102"/>
    <hyperlink ref="F108" r:id="rId3" display="https://podminky.urs.cz/item/CS_URS_2024_01/133251101"/>
    <hyperlink ref="F114" r:id="rId4" display="https://podminky.urs.cz/item/CS_URS_2024_01/162751117"/>
    <hyperlink ref="F120" r:id="rId5" display="https://podminky.urs.cz/item/CS_URS_2024_01/171201231"/>
    <hyperlink ref="F124" r:id="rId6" display="https://podminky.urs.cz/item/CS_URS_2024_01/171251201"/>
    <hyperlink ref="F127" r:id="rId7" display="https://podminky.urs.cz/item/CS_URS_2024_01/174151101"/>
    <hyperlink ref="F142" r:id="rId8" display="https://podminky.urs.cz/item/CS_URS_2024_01/175151101"/>
    <hyperlink ref="F151" r:id="rId9" display="https://podminky.urs.cz/item/CS_URS_2024_01/181951112"/>
    <hyperlink ref="F158" r:id="rId10" display="https://podminky.urs.cz/item/CS_URS_2024_01/271532212"/>
    <hyperlink ref="F165" r:id="rId11" display="https://podminky.urs.cz/item/CS_URS_2024_01/273313611"/>
    <hyperlink ref="F172" r:id="rId12" display="https://podminky.urs.cz/item/CS_URS_2024_01/382413112"/>
    <hyperlink ref="F177" r:id="rId13" display="https://podminky.urs.cz/item/CS_URS_2024_01/382413114"/>
    <hyperlink ref="F184" r:id="rId14" display="https://podminky.urs.cz/item/CS_URS_2024_01/451573111"/>
    <hyperlink ref="F190" r:id="rId15" display="https://podminky.urs.cz/item/CS_URS_2024_01/452112112"/>
    <hyperlink ref="F196" r:id="rId16" display="https://podminky.urs.cz/item/CS_URS_2024_01/617633112"/>
    <hyperlink ref="F201" r:id="rId17" display="https://podminky.urs.cz/item/CS_URS_2024_01/871171211"/>
    <hyperlink ref="F207" r:id="rId18" display="https://podminky.urs.cz/item/CS_URS_2024_01/871313121"/>
    <hyperlink ref="F213" r:id="rId19" display="https://podminky.urs.cz/item/CS_URS_2024_01/891182122"/>
    <hyperlink ref="F218" r:id="rId20" display="https://podminky.urs.cz/item/CS_URS_2024_01/894138001"/>
    <hyperlink ref="F221" r:id="rId21" display="https://podminky.urs.cz/item/CS_URS_2024_01/894411121"/>
    <hyperlink ref="F234" r:id="rId22" display="https://podminky.urs.cz/item/CS_URS_2024_01/897171111"/>
    <hyperlink ref="F240" r:id="rId23" display="https://podminky.urs.cz/item/CS_URS_2024_01/899104112"/>
    <hyperlink ref="F245" r:id="rId24" display="https://podminky.urs.cz/item/CS_URS_2024_01/899721111"/>
    <hyperlink ref="F249" r:id="rId25" display="https://podminky.urs.cz/item/CS_URS_2024_01/899722113"/>
    <hyperlink ref="F254" r:id="rId26" display="https://podminky.urs.cz/item/CS_URS_2024_01/715174022"/>
    <hyperlink ref="F262" r:id="rId27" display="https://podminky.urs.cz/item/CS_URS_2024_01/721173315"/>
    <hyperlink ref="F265" r:id="rId28" display="https://podminky.urs.cz/item/CS_URS_2024_01/721173316"/>
    <hyperlink ref="F268" r:id="rId29" display="https://podminky.urs.cz/item/CS_URS_2024_01/721242106"/>
    <hyperlink ref="F272" r:id="rId30" display="https://podminky.urs.cz/item/CS_URS_2024_01/724149101"/>
    <hyperlink ref="F276" r:id="rId31" display="https://podminky.urs.cz/item/CS_URS_2024_01/HZS2212"/>
    <hyperlink ref="F280" r:id="rId32" display="https://podminky.urs.cz/item/CS_URS_2024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Bednář</dc:creator>
  <cp:lastModifiedBy>Jiří Bednář</cp:lastModifiedBy>
  <dcterms:created xsi:type="dcterms:W3CDTF">2024-09-04T12:00:37Z</dcterms:created>
  <dcterms:modified xsi:type="dcterms:W3CDTF">2024-09-04T12:00:55Z</dcterms:modified>
</cp:coreProperties>
</file>